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33.60.28.86\ｇ４４研究企画担当\13-2.共用機器基盤センター（201904～）\2020（R2）年度\07 使用料の請求（一定額・単価）\02 一定額方式・科研費 希望照会\"/>
    </mc:Choice>
  </mc:AlternateContent>
  <bookViews>
    <workbookView xWindow="0" yWindow="0" windowWidth="28800" windowHeight="12795" firstSheet="1" activeTab="1"/>
  </bookViews>
  <sheets>
    <sheet name="全体(予算案後単価変更有り版)" sheetId="23" state="hidden" r:id="rId1"/>
    <sheet name="一定額方式申込書" sheetId="34" r:id="rId2"/>
  </sheets>
  <definedNames>
    <definedName name="_xlnm.Print_Area" localSheetId="1">一定額方式申込書!$A$1:$D$27</definedName>
    <definedName name="_xlnm.Print_Area" localSheetId="0">'全体(予算案後単価変更有り版)'!$A$1:$AH$34</definedName>
  </definedNames>
  <calcPr calcId="162913"/>
</workbook>
</file>

<file path=xl/calcChain.xml><?xml version="1.0" encoding="utf-8"?>
<calcChain xmlns="http://schemas.openxmlformats.org/spreadsheetml/2006/main">
  <c r="C7" i="23" l="1"/>
  <c r="C33" i="23" s="1"/>
  <c r="AG32" i="23"/>
  <c r="G30" i="23"/>
  <c r="AF30" i="23" s="1"/>
  <c r="AD32" i="23"/>
  <c r="AD31" i="23"/>
  <c r="AD29" i="23"/>
  <c r="AD28" i="23"/>
  <c r="AD27" i="23"/>
  <c r="AD26" i="23"/>
  <c r="AD25" i="23"/>
  <c r="AD24" i="23"/>
  <c r="AD22" i="23"/>
  <c r="AD21" i="23"/>
  <c r="AD20" i="23"/>
  <c r="AD19" i="23"/>
  <c r="AD18" i="23"/>
  <c r="AD17" i="23"/>
  <c r="AD16" i="23"/>
  <c r="AD15" i="23"/>
  <c r="AD14" i="23"/>
  <c r="AD13" i="23"/>
  <c r="AD12" i="23"/>
  <c r="AD11" i="23"/>
  <c r="AD10" i="23"/>
  <c r="AD9" i="23"/>
  <c r="AD8" i="23"/>
  <c r="AD7" i="23"/>
  <c r="AA32" i="23"/>
  <c r="AA31" i="23"/>
  <c r="AA29" i="23"/>
  <c r="AA28" i="23"/>
  <c r="AA27" i="23"/>
  <c r="AA26" i="23"/>
  <c r="AA25" i="23"/>
  <c r="AA24" i="23"/>
  <c r="AA22" i="23"/>
  <c r="AA21" i="23"/>
  <c r="AA20" i="23"/>
  <c r="AA19" i="23"/>
  <c r="AA18" i="23"/>
  <c r="AA17" i="23"/>
  <c r="AA16" i="23"/>
  <c r="AA15" i="23"/>
  <c r="AA14" i="23"/>
  <c r="AA13" i="23"/>
  <c r="AA12" i="23"/>
  <c r="AA11" i="23"/>
  <c r="AA10" i="23"/>
  <c r="AA9" i="23"/>
  <c r="AA8" i="23"/>
  <c r="AA7" i="23"/>
  <c r="X32" i="23"/>
  <c r="X31" i="23"/>
  <c r="X29" i="23"/>
  <c r="X28" i="23"/>
  <c r="X27" i="23"/>
  <c r="X26" i="23"/>
  <c r="X25" i="23"/>
  <c r="X24" i="23"/>
  <c r="X22" i="23"/>
  <c r="X21" i="23"/>
  <c r="X20" i="23"/>
  <c r="X19" i="23"/>
  <c r="X18" i="23"/>
  <c r="X17" i="23"/>
  <c r="X16" i="23"/>
  <c r="X15" i="23"/>
  <c r="X14" i="23"/>
  <c r="X13" i="23"/>
  <c r="X12" i="23"/>
  <c r="X11" i="23"/>
  <c r="X10" i="23"/>
  <c r="X9" i="23"/>
  <c r="X8" i="23"/>
  <c r="X7" i="23"/>
  <c r="U32" i="23"/>
  <c r="U31" i="23"/>
  <c r="U29" i="23"/>
  <c r="U28" i="23"/>
  <c r="U27" i="23"/>
  <c r="U26" i="23"/>
  <c r="U25" i="23"/>
  <c r="U24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8" i="23"/>
  <c r="U7" i="23"/>
  <c r="R32" i="23"/>
  <c r="R31" i="23"/>
  <c r="R29" i="23"/>
  <c r="R28" i="23"/>
  <c r="R27" i="23"/>
  <c r="R26" i="23"/>
  <c r="R25" i="23"/>
  <c r="R24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G7" i="23" s="1"/>
  <c r="O32" i="23"/>
  <c r="O31" i="23"/>
  <c r="O29" i="23"/>
  <c r="O28" i="23"/>
  <c r="O27" i="23"/>
  <c r="O26" i="23"/>
  <c r="O25" i="23"/>
  <c r="O24" i="23"/>
  <c r="O22" i="23"/>
  <c r="O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8" i="23"/>
  <c r="O7" i="23"/>
  <c r="L32" i="23"/>
  <c r="L31" i="23"/>
  <c r="G31" i="23" s="1"/>
  <c r="L29" i="23"/>
  <c r="G29" i="23" s="1"/>
  <c r="L28" i="23"/>
  <c r="G28" i="23"/>
  <c r="L27" i="23"/>
  <c r="G27" i="23" s="1"/>
  <c r="L26" i="23"/>
  <c r="G26" i="23" s="1"/>
  <c r="L25" i="23"/>
  <c r="G25" i="23" s="1"/>
  <c r="L24" i="23"/>
  <c r="G24" i="23" s="1"/>
  <c r="L22" i="23"/>
  <c r="G22" i="23" s="1"/>
  <c r="L21" i="23"/>
  <c r="G21" i="23" s="1"/>
  <c r="L20" i="23"/>
  <c r="L19" i="23"/>
  <c r="G19" i="23" s="1"/>
  <c r="L18" i="23"/>
  <c r="G18" i="23" s="1"/>
  <c r="L17" i="23"/>
  <c r="G17" i="23" s="1"/>
  <c r="L16" i="23"/>
  <c r="G16" i="23" s="1"/>
  <c r="L15" i="23"/>
  <c r="G15" i="23"/>
  <c r="AG15" i="23" s="1"/>
  <c r="L14" i="23"/>
  <c r="G14" i="23" s="1"/>
  <c r="L13" i="23"/>
  <c r="G13" i="23"/>
  <c r="AF13" i="23" s="1"/>
  <c r="L12" i="23"/>
  <c r="G12" i="23" s="1"/>
  <c r="L11" i="23"/>
  <c r="G11" i="23" s="1"/>
  <c r="L10" i="23"/>
  <c r="L9" i="23"/>
  <c r="L8" i="23"/>
  <c r="L7" i="23"/>
  <c r="C32" i="23"/>
  <c r="AE32" i="23"/>
  <c r="F33" i="23"/>
  <c r="E33" i="23"/>
  <c r="D33" i="23"/>
  <c r="D34" i="23"/>
  <c r="C31" i="23"/>
  <c r="C30" i="23"/>
  <c r="AE30" i="23" s="1"/>
  <c r="C29" i="23"/>
  <c r="C28" i="23"/>
  <c r="AE28" i="23" s="1"/>
  <c r="C27" i="23"/>
  <c r="C26" i="23"/>
  <c r="C25" i="23"/>
  <c r="AE25" i="23" s="1"/>
  <c r="C24" i="23"/>
  <c r="C22" i="23"/>
  <c r="C21" i="23"/>
  <c r="C19" i="23"/>
  <c r="C18" i="23"/>
  <c r="C17" i="23"/>
  <c r="C16" i="23"/>
  <c r="C15" i="23"/>
  <c r="C14" i="23"/>
  <c r="C13" i="23"/>
  <c r="C12" i="23"/>
  <c r="AE12" i="23" s="1"/>
  <c r="C11" i="23"/>
  <c r="AF32" i="23"/>
  <c r="AG13" i="23"/>
  <c r="AE15" i="23"/>
  <c r="AE24" i="23" l="1"/>
  <c r="AG24" i="23"/>
  <c r="AF24" i="23"/>
  <c r="AG7" i="23"/>
  <c r="AE7" i="23"/>
  <c r="AF7" i="23"/>
  <c r="G33" i="23"/>
  <c r="AG19" i="23"/>
  <c r="AE19" i="23"/>
  <c r="AF19" i="23"/>
  <c r="AF16" i="23"/>
  <c r="AG16" i="23"/>
  <c r="AF25" i="23"/>
  <c r="AG25" i="23"/>
  <c r="AE16" i="23"/>
  <c r="AE11" i="23"/>
  <c r="AG11" i="23"/>
  <c r="AF11" i="23"/>
  <c r="AE14" i="23"/>
  <c r="AF14" i="23"/>
  <c r="AG14" i="23"/>
  <c r="AE17" i="23"/>
  <c r="AF17" i="23"/>
  <c r="AG17" i="23"/>
  <c r="AE21" i="23"/>
  <c r="AG21" i="23"/>
  <c r="AF21" i="23"/>
  <c r="AE26" i="23"/>
  <c r="AF26" i="23"/>
  <c r="AG26" i="23"/>
  <c r="AF29" i="23"/>
  <c r="AG29" i="23"/>
  <c r="AE29" i="23"/>
  <c r="AF12" i="23"/>
  <c r="AG12" i="23"/>
  <c r="AE18" i="23"/>
  <c r="AF18" i="23"/>
  <c r="AG18" i="23"/>
  <c r="AG22" i="23"/>
  <c r="AF22" i="23"/>
  <c r="AE22" i="23"/>
  <c r="AG27" i="23"/>
  <c r="AF27" i="23"/>
  <c r="AE27" i="23"/>
  <c r="AE31" i="23"/>
  <c r="AG31" i="23"/>
  <c r="AF31" i="23"/>
  <c r="AE13" i="23"/>
  <c r="AF15" i="23"/>
  <c r="AE33" i="23" l="1"/>
</calcChain>
</file>

<file path=xl/sharedStrings.xml><?xml version="1.0" encoding="utf-8"?>
<sst xmlns="http://schemas.openxmlformats.org/spreadsheetml/2006/main" count="147" uniqueCount="115">
  <si>
    <t>多目的解析対応型質量分析システム</t>
    <rPh sb="0" eb="3">
      <t>タモクテキ</t>
    </rPh>
    <rPh sb="3" eb="5">
      <t>カイセキ</t>
    </rPh>
    <rPh sb="5" eb="8">
      <t>タイオウガタ</t>
    </rPh>
    <rPh sb="8" eb="10">
      <t>シツリョウ</t>
    </rPh>
    <rPh sb="10" eb="12">
      <t>ブンセキ</t>
    </rPh>
    <phoneticPr fontId="1"/>
  </si>
  <si>
    <t>エレクトロンプローブマイクロアナライザー</t>
    <phoneticPr fontId="1"/>
  </si>
  <si>
    <t>高精度３次元測定レーザ顕微鏡</t>
    <phoneticPr fontId="1"/>
  </si>
  <si>
    <t>電界放出型走査電子顕微鏡システム</t>
    <rPh sb="0" eb="2">
      <t>デンカイ</t>
    </rPh>
    <rPh sb="2" eb="5">
      <t>ホウシュツガタ</t>
    </rPh>
    <rPh sb="5" eb="7">
      <t>ソウサ</t>
    </rPh>
    <rPh sb="7" eb="9">
      <t>デンシ</t>
    </rPh>
    <rPh sb="9" eb="12">
      <t>ケンビキョウ</t>
    </rPh>
    <phoneticPr fontId="1"/>
  </si>
  <si>
    <t>ＤＮＡ塩基配列決定装置</t>
  </si>
  <si>
    <t>アミノ酸配列決定装置</t>
  </si>
  <si>
    <t>超高感度放射線・化学発光画像解析装置</t>
  </si>
  <si>
    <t>外部環境連動型遺伝子産物検出装置</t>
  </si>
  <si>
    <t>共焦点レーザースキャン顕微鏡システム</t>
    <rPh sb="0" eb="1">
      <t>キョウ</t>
    </rPh>
    <rPh sb="1" eb="3">
      <t>ショウテン</t>
    </rPh>
    <rPh sb="11" eb="14">
      <t>ケンビキョウ</t>
    </rPh>
    <phoneticPr fontId="1"/>
  </si>
  <si>
    <t>フーリエ変換赤外分光光度計</t>
    <rPh sb="6" eb="8">
      <t>セキガイ</t>
    </rPh>
    <rPh sb="8" eb="10">
      <t>ブンコウ</t>
    </rPh>
    <rPh sb="10" eb="13">
      <t>コウドケイ</t>
    </rPh>
    <phoneticPr fontId="1"/>
  </si>
  <si>
    <t>受益者負担率100パーセント超</t>
    <rPh sb="0" eb="3">
      <t>ジュエキシャ</t>
    </rPh>
    <rPh sb="3" eb="5">
      <t>フタン</t>
    </rPh>
    <rPh sb="5" eb="6">
      <t>リツ</t>
    </rPh>
    <rPh sb="14" eb="15">
      <t>チョウ</t>
    </rPh>
    <phoneticPr fontId="2"/>
  </si>
  <si>
    <t>支出
(a)</t>
    <rPh sb="0" eb="2">
      <t>シシュツ</t>
    </rPh>
    <phoneticPr fontId="2"/>
  </si>
  <si>
    <t>受益者負担
(b)</t>
    <rPh sb="0" eb="3">
      <t>ジュエキシャ</t>
    </rPh>
    <rPh sb="3" eb="5">
      <t>フタン</t>
    </rPh>
    <phoneticPr fontId="2"/>
  </si>
  <si>
    <t>備   考</t>
    <rPh sb="0" eb="1">
      <t>ソナエ</t>
    </rPh>
    <rPh sb="4" eb="5">
      <t>コウ</t>
    </rPh>
    <phoneticPr fontId="2"/>
  </si>
  <si>
    <t>機   器  名</t>
    <rPh sb="0" eb="1">
      <t>キ</t>
    </rPh>
    <rPh sb="4" eb="5">
      <t>ウツワ</t>
    </rPh>
    <rPh sb="7" eb="8">
      <t>メイ</t>
    </rPh>
    <phoneticPr fontId="2"/>
  </si>
  <si>
    <t>計</t>
    <rPh sb="0" eb="1">
      <t>ケイ</t>
    </rPh>
    <phoneticPr fontId="2"/>
  </si>
  <si>
    <t>消耗品</t>
    <rPh sb="0" eb="3">
      <t>ショウモウヒン</t>
    </rPh>
    <phoneticPr fontId="2"/>
  </si>
  <si>
    <t>修理費</t>
    <rPh sb="0" eb="3">
      <t>シュウリヒ</t>
    </rPh>
    <phoneticPr fontId="2"/>
  </si>
  <si>
    <t>必ず発生</t>
    <rPh sb="0" eb="1">
      <t>カナラ</t>
    </rPh>
    <rPh sb="2" eb="4">
      <t>ハッセイ</t>
    </rPh>
    <phoneticPr fontId="2"/>
  </si>
  <si>
    <t>可能性高い</t>
    <rPh sb="0" eb="3">
      <t>カノウセイ</t>
    </rPh>
    <rPh sb="3" eb="4">
      <t>タカ</t>
    </rPh>
    <phoneticPr fontId="2"/>
  </si>
  <si>
    <t>透過型電子顕微鏡</t>
    <phoneticPr fontId="1"/>
  </si>
  <si>
    <t>透過型電子顕微鏡・画像記録システム</t>
    <phoneticPr fontId="1"/>
  </si>
  <si>
    <t>走査型電子顕微鏡　</t>
    <phoneticPr fontId="1"/>
  </si>
  <si>
    <t>Ｘ線回折蛍光Ｘ線分析装置</t>
    <phoneticPr fontId="1"/>
  </si>
  <si>
    <t>円二色性分散計（ＣＤ）</t>
    <phoneticPr fontId="1"/>
  </si>
  <si>
    <t>Ｇｅ検出器・波高分析器</t>
    <phoneticPr fontId="1"/>
  </si>
  <si>
    <t>ガスクロマトグラフ質量分析計</t>
    <phoneticPr fontId="1"/>
  </si>
  <si>
    <t>マスイメージング装置</t>
    <phoneticPr fontId="1"/>
  </si>
  <si>
    <t>赤外・ラマン分光装置</t>
    <phoneticPr fontId="1"/>
  </si>
  <si>
    <t>電子スピン共鳴装置</t>
    <phoneticPr fontId="1"/>
  </si>
  <si>
    <t>走査型プローブ顕微鏡</t>
    <phoneticPr fontId="1"/>
  </si>
  <si>
    <t>オージェ電子分光装置</t>
    <phoneticPr fontId="1"/>
  </si>
  <si>
    <t>フーリエ変換高分解能核磁気共鳴装置</t>
    <phoneticPr fontId="1"/>
  </si>
  <si>
    <t>高磁場・高分解能核磁気共鳴装置</t>
    <phoneticPr fontId="1"/>
  </si>
  <si>
    <t>元素分析装置</t>
    <phoneticPr fontId="1"/>
  </si>
  <si>
    <t>液体窒素供給システム</t>
    <phoneticPr fontId="1"/>
  </si>
  <si>
    <t>要求額
(a-b)</t>
    <rPh sb="0" eb="2">
      <t>ヨウキュウ</t>
    </rPh>
    <rPh sb="2" eb="3">
      <t>ガク</t>
    </rPh>
    <phoneticPr fontId="2"/>
  </si>
  <si>
    <t>小計</t>
    <rPh sb="0" eb="2">
      <t>ショウケイ</t>
    </rPh>
    <phoneticPr fontId="4"/>
  </si>
  <si>
    <t>人数</t>
    <rPh sb="0" eb="2">
      <t>ニンズウ</t>
    </rPh>
    <phoneticPr fontId="4"/>
  </si>
  <si>
    <t>一定額方式</t>
    <rPh sb="0" eb="3">
      <t>イッテイガク</t>
    </rPh>
    <rPh sb="3" eb="4">
      <t>カタ</t>
    </rPh>
    <rPh sb="4" eb="5">
      <t>シキ</t>
    </rPh>
    <phoneticPr fontId="4"/>
  </si>
  <si>
    <t>年間保守（約1,500千円相当）</t>
    <rPh sb="0" eb="2">
      <t>ネンカン</t>
    </rPh>
    <rPh sb="2" eb="4">
      <t>ホシュ</t>
    </rPh>
    <rPh sb="5" eb="6">
      <t>ヤク</t>
    </rPh>
    <rPh sb="11" eb="13">
      <t>センエン</t>
    </rPh>
    <rPh sb="13" eb="15">
      <t>ソウトウ</t>
    </rPh>
    <phoneticPr fontId="4"/>
  </si>
  <si>
    <t>年間保守（約70千円相当）</t>
    <rPh sb="0" eb="2">
      <t>ネンカン</t>
    </rPh>
    <rPh sb="2" eb="4">
      <t>ホシュ</t>
    </rPh>
    <rPh sb="5" eb="6">
      <t>ヤク</t>
    </rPh>
    <rPh sb="8" eb="10">
      <t>センエン</t>
    </rPh>
    <rPh sb="10" eb="12">
      <t>ソウトウ</t>
    </rPh>
    <phoneticPr fontId="4"/>
  </si>
  <si>
    <t>機器管理
責任者</t>
    <rPh sb="0" eb="2">
      <t>キキ</t>
    </rPh>
    <rPh sb="2" eb="4">
      <t>カンリ</t>
    </rPh>
    <rPh sb="5" eb="8">
      <t>セキニンシャ</t>
    </rPh>
    <phoneticPr fontId="4"/>
  </si>
  <si>
    <t>宮本　　量　
(喜多　昭一）</t>
    <rPh sb="8" eb="10">
      <t>キタ</t>
    </rPh>
    <rPh sb="11" eb="13">
      <t>ショウイチ</t>
    </rPh>
    <phoneticPr fontId="4"/>
  </si>
  <si>
    <t>装置でない(液体窒素を共同購入)</t>
    <rPh sb="0" eb="2">
      <t>ソウチ</t>
    </rPh>
    <rPh sb="6" eb="8">
      <t>エキタイ</t>
    </rPh>
    <rPh sb="8" eb="10">
      <t>チッソ</t>
    </rPh>
    <rPh sb="11" eb="13">
      <t>キョウドウ</t>
    </rPh>
    <rPh sb="13" eb="15">
      <t>コウニュウ</t>
    </rPh>
    <phoneticPr fontId="4"/>
  </si>
  <si>
    <t>(円）</t>
    <phoneticPr fontId="4"/>
  </si>
  <si>
    <t>単価 1</t>
    <rPh sb="0" eb="2">
      <t>タンカ</t>
    </rPh>
    <phoneticPr fontId="4"/>
  </si>
  <si>
    <t>単価 2</t>
    <rPh sb="0" eb="2">
      <t>タンカ</t>
    </rPh>
    <phoneticPr fontId="4"/>
  </si>
  <si>
    <t>（円/件）</t>
    <phoneticPr fontId="4"/>
  </si>
  <si>
    <t>（件）</t>
    <phoneticPr fontId="4"/>
  </si>
  <si>
    <t>（円/時間）</t>
    <phoneticPr fontId="4"/>
  </si>
  <si>
    <t>（時間）</t>
    <phoneticPr fontId="4"/>
  </si>
  <si>
    <t>(円/日）</t>
    <phoneticPr fontId="4"/>
  </si>
  <si>
    <t>(日）</t>
    <phoneticPr fontId="4"/>
  </si>
  <si>
    <t>（円/回）</t>
    <phoneticPr fontId="4"/>
  </si>
  <si>
    <t>(回）</t>
    <rPh sb="1" eb="2">
      <t>カイ</t>
    </rPh>
    <phoneticPr fontId="4"/>
  </si>
  <si>
    <t>(円/枚）</t>
    <phoneticPr fontId="4"/>
  </si>
  <si>
    <t>(枚）</t>
    <phoneticPr fontId="4"/>
  </si>
  <si>
    <t>撮影枚数</t>
    <phoneticPr fontId="4"/>
  </si>
  <si>
    <t>単価</t>
    <phoneticPr fontId="4"/>
  </si>
  <si>
    <t>測定件数</t>
    <rPh sb="0" eb="2">
      <t>ソクテイ</t>
    </rPh>
    <rPh sb="2" eb="4">
      <t>ケンスウ</t>
    </rPh>
    <phoneticPr fontId="4"/>
  </si>
  <si>
    <t>単価</t>
    <rPh sb="0" eb="2">
      <t>タンカ</t>
    </rPh>
    <phoneticPr fontId="4"/>
  </si>
  <si>
    <t>日数</t>
    <rPh sb="0" eb="2">
      <t>ニッスウ</t>
    </rPh>
    <phoneticPr fontId="4"/>
  </si>
  <si>
    <t>測定時間</t>
    <rPh sb="0" eb="2">
      <t>ソクテイ</t>
    </rPh>
    <rPh sb="2" eb="4">
      <t>ジカン</t>
    </rPh>
    <phoneticPr fontId="4"/>
  </si>
  <si>
    <t>(c)</t>
    <phoneticPr fontId="4"/>
  </si>
  <si>
    <t>(1)
受益者
負担率
(b/a)</t>
    <rPh sb="4" eb="7">
      <t>ジュエキシャ</t>
    </rPh>
    <rPh sb="8" eb="10">
      <t>フタン</t>
    </rPh>
    <rPh sb="10" eb="11">
      <t>リツ</t>
    </rPh>
    <phoneticPr fontId="2"/>
  </si>
  <si>
    <t>(2)
受益者
負担率
(b/c)</t>
    <rPh sb="4" eb="7">
      <t>ジュエキシャ</t>
    </rPh>
    <rPh sb="8" eb="11">
      <t>フタンリツ</t>
    </rPh>
    <phoneticPr fontId="4"/>
  </si>
  <si>
    <r>
      <t>単価方式　（</t>
    </r>
    <r>
      <rPr>
        <sz val="10"/>
        <color indexed="10"/>
        <rFont val="ＭＳ Ｐゴシック"/>
        <family val="3"/>
        <charset val="128"/>
      </rPr>
      <t>安全を見越して80％で計算</t>
    </r>
    <r>
      <rPr>
        <sz val="10"/>
        <color indexed="8"/>
        <rFont val="ＭＳ Ｐゴシック"/>
        <family val="3"/>
        <charset val="128"/>
      </rPr>
      <t>）</t>
    </r>
    <rPh sb="0" eb="2">
      <t>タンカ</t>
    </rPh>
    <rPh sb="2" eb="4">
      <t>ホウシキ</t>
    </rPh>
    <rPh sb="6" eb="8">
      <t>アンゼン</t>
    </rPh>
    <rPh sb="9" eb="11">
      <t>ミコ</t>
    </rPh>
    <rPh sb="17" eb="19">
      <t>ケイサン</t>
    </rPh>
    <phoneticPr fontId="4"/>
  </si>
  <si>
    <t>一定額方式の使用単価2万円は測定件数50件以上，使用単価1万円は測定件数15件以上50件未満</t>
    <rPh sb="0" eb="3">
      <t>イッテイガク</t>
    </rPh>
    <rPh sb="3" eb="5">
      <t>ホウシキ</t>
    </rPh>
    <rPh sb="6" eb="8">
      <t>シヨウ</t>
    </rPh>
    <rPh sb="8" eb="10">
      <t>タンカ</t>
    </rPh>
    <rPh sb="11" eb="13">
      <t>マンエン</t>
    </rPh>
    <rPh sb="14" eb="16">
      <t>ソクテイ</t>
    </rPh>
    <rPh sb="16" eb="18">
      <t>ケンスウ</t>
    </rPh>
    <rPh sb="20" eb="21">
      <t>ケン</t>
    </rPh>
    <rPh sb="21" eb="23">
      <t>イジョウ</t>
    </rPh>
    <rPh sb="24" eb="26">
      <t>シヨウ</t>
    </rPh>
    <rPh sb="26" eb="28">
      <t>タンカ</t>
    </rPh>
    <rPh sb="29" eb="31">
      <t>マンエン</t>
    </rPh>
    <rPh sb="32" eb="34">
      <t>ソクテイ</t>
    </rPh>
    <rPh sb="34" eb="36">
      <t>ケンスウ</t>
    </rPh>
    <rPh sb="38" eb="39">
      <t>ケン</t>
    </rPh>
    <rPh sb="39" eb="41">
      <t>イジョウ</t>
    </rPh>
    <rPh sb="43" eb="44">
      <t>ケン</t>
    </rPh>
    <rPh sb="44" eb="46">
      <t>ミマン</t>
    </rPh>
    <phoneticPr fontId="4"/>
  </si>
  <si>
    <t>　　　X線源(Mo)の交換</t>
    <rPh sb="4" eb="5">
      <t>セン</t>
    </rPh>
    <rPh sb="5" eb="6">
      <t>ゲン</t>
    </rPh>
    <rPh sb="11" eb="13">
      <t>コウカン</t>
    </rPh>
    <phoneticPr fontId="4"/>
  </si>
  <si>
    <t>澤田　英夫</t>
    <rPh sb="0" eb="2">
      <t>サワダ</t>
    </rPh>
    <rPh sb="3" eb="5">
      <t>ヒデオ</t>
    </rPh>
    <phoneticPr fontId="4"/>
  </si>
  <si>
    <t>牛田　千里
（菊池　英明）</t>
    <rPh sb="0" eb="2">
      <t>ウシタ</t>
    </rPh>
    <rPh sb="3" eb="5">
      <t>チサト</t>
    </rPh>
    <phoneticPr fontId="4"/>
  </si>
  <si>
    <t>遠田　義晴</t>
  </si>
  <si>
    <t>平成25年度　各機器予算積算一覧</t>
    <rPh sb="0" eb="2">
      <t>ヘイセイ</t>
    </rPh>
    <rPh sb="4" eb="6">
      <t>ネンド</t>
    </rPh>
    <rPh sb="7" eb="10">
      <t>カクキキ</t>
    </rPh>
    <rPh sb="10" eb="12">
      <t>ヨサン</t>
    </rPh>
    <rPh sb="12" eb="14">
      <t>セキサン</t>
    </rPh>
    <rPh sb="14" eb="16">
      <t>イチラン</t>
    </rPh>
    <phoneticPr fontId="2"/>
  </si>
  <si>
    <t>渡辺　孝夫</t>
    <rPh sb="0" eb="2">
      <t>ワタナベ</t>
    </rPh>
    <rPh sb="3" eb="5">
      <t>タカオ</t>
    </rPh>
    <phoneticPr fontId="1"/>
  </si>
  <si>
    <t>藤崎　和弘</t>
    <rPh sb="0" eb="2">
      <t>フジサキ</t>
    </rPh>
    <rPh sb="3" eb="5">
      <t>カズヒロ</t>
    </rPh>
    <phoneticPr fontId="1"/>
  </si>
  <si>
    <t>坂元　君年</t>
    <rPh sb="0" eb="2">
      <t>サカモト</t>
    </rPh>
    <rPh sb="3" eb="4">
      <t>キミ</t>
    </rPh>
    <rPh sb="4" eb="5">
      <t>トシ</t>
    </rPh>
    <phoneticPr fontId="4"/>
  </si>
  <si>
    <t>土田　成紀</t>
    <phoneticPr fontId="4"/>
  </si>
  <si>
    <t>石川　隆二</t>
    <phoneticPr fontId="4"/>
  </si>
  <si>
    <t>橋本　　勝</t>
    <phoneticPr fontId="4"/>
  </si>
  <si>
    <t>鶴見　　實</t>
    <phoneticPr fontId="4"/>
  </si>
  <si>
    <t>殿内　暁夫</t>
    <phoneticPr fontId="4"/>
  </si>
  <si>
    <t>喜多　昭一　</t>
    <phoneticPr fontId="4"/>
  </si>
  <si>
    <t>中澤　日出樹</t>
    <phoneticPr fontId="4"/>
  </si>
  <si>
    <t>柴　　正敏</t>
    <phoneticPr fontId="4"/>
  </si>
  <si>
    <t>遠田　義晴</t>
    <phoneticPr fontId="4"/>
  </si>
  <si>
    <t>伊東　俊司</t>
    <phoneticPr fontId="4"/>
  </si>
  <si>
    <t>（円/年）</t>
  </si>
  <si>
    <t>（円/年）</t>
    <phoneticPr fontId="1"/>
  </si>
  <si>
    <t>（円/年）</t>
    <phoneticPr fontId="7"/>
  </si>
  <si>
    <t>（円/年）</t>
    <rPh sb="1" eb="2">
      <t>エン</t>
    </rPh>
    <rPh sb="3" eb="4">
      <t>ネン</t>
    </rPh>
    <phoneticPr fontId="1"/>
  </si>
  <si>
    <t>ガスクロマトグラフ質量分析装置
 日本電子　JMS-Q1500GC</t>
    <rPh sb="13" eb="15">
      <t>ソウチ</t>
    </rPh>
    <rPh sb="17" eb="19">
      <t>ニホン</t>
    </rPh>
    <rPh sb="19" eb="21">
      <t>デンシ</t>
    </rPh>
    <phoneticPr fontId="1"/>
  </si>
  <si>
    <t>多目的解析対応型質量分析システム
 日立　NanoFrontier　LD</t>
    <rPh sb="0" eb="3">
      <t>タモクテキ</t>
    </rPh>
    <rPh sb="3" eb="5">
      <t>カイセキ</t>
    </rPh>
    <rPh sb="5" eb="8">
      <t>タイオウガタ</t>
    </rPh>
    <rPh sb="8" eb="10">
      <t>シツリョウ</t>
    </rPh>
    <rPh sb="10" eb="12">
      <t>ブンセキ</t>
    </rPh>
    <phoneticPr fontId="1"/>
  </si>
  <si>
    <t>共焦点レーザー顕微鏡
 オリンパス　FV3000</t>
    <rPh sb="0" eb="1">
      <t>キョウ</t>
    </rPh>
    <rPh sb="1" eb="3">
      <t>ショウテン</t>
    </rPh>
    <rPh sb="7" eb="10">
      <t>ケンビキョウ</t>
    </rPh>
    <phoneticPr fontId="1"/>
  </si>
  <si>
    <t>高磁場・高分解能核磁気共鳴装置
 日本電子　JNM-ECX500</t>
    <phoneticPr fontId="1"/>
  </si>
  <si>
    <t>電子スピン共鳴装置
 ブルカー　EMXPlus10/12</t>
    <phoneticPr fontId="1"/>
  </si>
  <si>
    <t>高精度３次元測定レーザ顕微鏡
 オリンパス　LEXT OLS4000</t>
    <phoneticPr fontId="1"/>
  </si>
  <si>
    <t>走査型プローブ顕微鏡
 ｴｽｱｲｱｲ・ﾅﾉﾃｸﾉﾛｼﾞｰ　NanoNavi2/E-Sweep</t>
    <phoneticPr fontId="1"/>
  </si>
  <si>
    <t>オージェ電子分光装置
 日本電子　JAMP-9500F</t>
    <phoneticPr fontId="1"/>
  </si>
  <si>
    <t>フーリエ変換高分解能核磁気共鳴装置
 日本電子　JNM-ECZ500R</t>
    <phoneticPr fontId="1"/>
  </si>
  <si>
    <t>粉末・薄膜X線回折装置
 Rigaku　SmartLab(9kW)</t>
    <phoneticPr fontId="1"/>
  </si>
  <si>
    <t>透過型電子顕微鏡
 日本電子　JEM-2100</t>
    <phoneticPr fontId="1"/>
  </si>
  <si>
    <t>蛍光X線分析装置
 PHILIPS PW2400</t>
    <phoneticPr fontId="7"/>
  </si>
  <si>
    <t>セルソーターシステム
 BD FACS Aria IIセルソーター</t>
    <phoneticPr fontId="1"/>
  </si>
  <si>
    <t>分子間相互作用解析システム
 オリンパスMF20</t>
    <rPh sb="0" eb="2">
      <t>ブンシ</t>
    </rPh>
    <rPh sb="2" eb="3">
      <t>カン</t>
    </rPh>
    <rPh sb="3" eb="5">
      <t>ソウゴ</t>
    </rPh>
    <rPh sb="5" eb="7">
      <t>サヨウ</t>
    </rPh>
    <rPh sb="7" eb="9">
      <t>カイセキ</t>
    </rPh>
    <phoneticPr fontId="1"/>
  </si>
  <si>
    <t>電界放出型走査電子顕微鏡システム
 日本電子　JSM-7000F
 日本電子　JED-2300F</t>
    <phoneticPr fontId="7"/>
  </si>
  <si>
    <t>円二色性分散計
 日本分光　J-1100DS</t>
    <phoneticPr fontId="1"/>
  </si>
  <si>
    <t>申込み</t>
    <rPh sb="0" eb="2">
      <t>モウシコ</t>
    </rPh>
    <phoneticPr fontId="1"/>
  </si>
  <si>
    <t>機   器   名　／　規　　　　格</t>
    <rPh sb="0" eb="1">
      <t>キ</t>
    </rPh>
    <rPh sb="4" eb="5">
      <t>ウツワ</t>
    </rPh>
    <rPh sb="8" eb="9">
      <t>メイ</t>
    </rPh>
    <rPh sb="12" eb="13">
      <t>キ</t>
    </rPh>
    <rPh sb="17" eb="18">
      <t>カク</t>
    </rPh>
    <phoneticPr fontId="2"/>
  </si>
  <si>
    <t>所　属　</t>
    <rPh sb="0" eb="1">
      <t>ショ</t>
    </rPh>
    <rPh sb="2" eb="3">
      <t>ゾク</t>
    </rPh>
    <phoneticPr fontId="1"/>
  </si>
  <si>
    <t>内　線　</t>
    <rPh sb="0" eb="1">
      <t>ウチ</t>
    </rPh>
    <rPh sb="2" eb="3">
      <t>セン</t>
    </rPh>
    <phoneticPr fontId="1"/>
  </si>
  <si>
    <t>氏　名　</t>
    <rPh sb="0" eb="1">
      <t>シ</t>
    </rPh>
    <rPh sb="2" eb="3">
      <t>ナ</t>
    </rPh>
    <phoneticPr fontId="7"/>
  </si>
  <si>
    <t>エレクトロンプローブマイクロアナライザー
 日本電子　JXA-8230</t>
    <phoneticPr fontId="1"/>
  </si>
  <si>
    <t xml:space="preserve">単結晶X線解析装置
 R-AXIS RAPID II </t>
    <rPh sb="0" eb="3">
      <t>タンケッショウ</t>
    </rPh>
    <rPh sb="4" eb="5">
      <t>セン</t>
    </rPh>
    <rPh sb="5" eb="7">
      <t>カイセキ</t>
    </rPh>
    <rPh sb="7" eb="9">
      <t>ソウチ</t>
    </rPh>
    <phoneticPr fontId="7"/>
  </si>
  <si>
    <t>令和２年度　共用機器基盤センター　一定額方式利用申込書</t>
    <rPh sb="0" eb="2">
      <t>レイワ</t>
    </rPh>
    <rPh sb="3" eb="5">
      <t>ネンド</t>
    </rPh>
    <rPh sb="6" eb="12">
      <t>キョウヨウキキキバン</t>
    </rPh>
    <rPh sb="17" eb="19">
      <t>イッテイ</t>
    </rPh>
    <rPh sb="19" eb="20">
      <t>ガク</t>
    </rPh>
    <rPh sb="20" eb="22">
      <t>ホウシキ</t>
    </rPh>
    <rPh sb="22" eb="24">
      <t>リヨウ</t>
    </rPh>
    <rPh sb="24" eb="2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</si>
</sst>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0_ "/>
    <numFmt numFmtId="178" formatCode="#,##0.0_ "/>
    <numFmt numFmtId="179" formatCode="#,##0;&quot;△ &quot;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6" fillId="0" borderId="4" xfId="0" applyFont="1" applyBorder="1">
      <alignment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176" fontId="15" fillId="0" borderId="7" xfId="0" applyNumberFormat="1" applyFont="1" applyBorder="1" applyAlignment="1">
      <alignment horizontal="right"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176" fontId="15" fillId="0" borderId="10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12" xfId="0" applyNumberFormat="1" applyFont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176" fontId="15" fillId="0" borderId="14" xfId="0" applyNumberFormat="1" applyFont="1" applyBorder="1" applyAlignment="1">
      <alignment horizontal="right" vertical="center"/>
    </xf>
    <xf numFmtId="176" fontId="15" fillId="0" borderId="15" xfId="0" applyNumberFormat="1" applyFont="1" applyBorder="1" applyAlignment="1">
      <alignment horizontal="right" vertical="center"/>
    </xf>
    <xf numFmtId="176" fontId="15" fillId="0" borderId="16" xfId="0" applyNumberFormat="1" applyFont="1" applyBorder="1" applyAlignment="1">
      <alignment horizontal="right" vertical="center"/>
    </xf>
    <xf numFmtId="176" fontId="15" fillId="0" borderId="17" xfId="0" applyNumberFormat="1" applyFont="1" applyBorder="1" applyAlignment="1">
      <alignment horizontal="right" vertical="center"/>
    </xf>
    <xf numFmtId="176" fontId="15" fillId="0" borderId="18" xfId="0" applyNumberFormat="1" applyFont="1" applyBorder="1" applyAlignment="1">
      <alignment horizontal="right" vertical="center"/>
    </xf>
    <xf numFmtId="176" fontId="15" fillId="0" borderId="19" xfId="0" applyNumberFormat="1" applyFont="1" applyBorder="1" applyAlignment="1">
      <alignment horizontal="right" vertical="center"/>
    </xf>
    <xf numFmtId="176" fontId="15" fillId="0" borderId="20" xfId="0" applyNumberFormat="1" applyFont="1" applyBorder="1" applyAlignment="1">
      <alignment horizontal="right" vertical="center"/>
    </xf>
    <xf numFmtId="176" fontId="15" fillId="0" borderId="21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23" xfId="0" applyNumberFormat="1" applyFont="1" applyBorder="1" applyAlignment="1">
      <alignment horizontal="right" vertical="center"/>
    </xf>
    <xf numFmtId="176" fontId="15" fillId="0" borderId="24" xfId="0" applyNumberFormat="1" applyFont="1" applyBorder="1" applyAlignment="1">
      <alignment horizontal="right" vertical="center"/>
    </xf>
    <xf numFmtId="176" fontId="15" fillId="0" borderId="25" xfId="0" applyNumberFormat="1" applyFont="1" applyBorder="1" applyAlignment="1">
      <alignment horizontal="right" vertical="center"/>
    </xf>
    <xf numFmtId="176" fontId="15" fillId="0" borderId="26" xfId="0" applyNumberFormat="1" applyFont="1" applyBorder="1" applyAlignment="1">
      <alignment horizontal="right" vertical="center"/>
    </xf>
    <xf numFmtId="176" fontId="15" fillId="0" borderId="27" xfId="0" applyNumberFormat="1" applyFont="1" applyBorder="1" applyAlignment="1">
      <alignment horizontal="right" vertical="center"/>
    </xf>
    <xf numFmtId="0" fontId="15" fillId="0" borderId="28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176" fontId="15" fillId="2" borderId="36" xfId="0" applyNumberFormat="1" applyFont="1" applyFill="1" applyBorder="1">
      <alignment vertical="center"/>
    </xf>
    <xf numFmtId="176" fontId="15" fillId="2" borderId="37" xfId="0" applyNumberFormat="1" applyFont="1" applyFill="1" applyBorder="1">
      <alignment vertical="center"/>
    </xf>
    <xf numFmtId="0" fontId="15" fillId="2" borderId="38" xfId="0" applyFont="1" applyFill="1" applyBorder="1" applyAlignment="1">
      <alignment vertical="center" wrapText="1"/>
    </xf>
    <xf numFmtId="0" fontId="15" fillId="2" borderId="39" xfId="0" applyFont="1" applyFill="1" applyBorder="1" applyAlignment="1">
      <alignment vertical="center" wrapText="1"/>
    </xf>
    <xf numFmtId="0" fontId="15" fillId="2" borderId="38" xfId="0" applyFont="1" applyFill="1" applyBorder="1" applyAlignment="1">
      <alignment horizontal="center" vertical="center" wrapText="1"/>
    </xf>
    <xf numFmtId="176" fontId="15" fillId="2" borderId="40" xfId="0" applyNumberFormat="1" applyFont="1" applyFill="1" applyBorder="1">
      <alignment vertical="center"/>
    </xf>
    <xf numFmtId="176" fontId="15" fillId="2" borderId="41" xfId="0" applyNumberFormat="1" applyFont="1" applyFill="1" applyBorder="1">
      <alignment vertical="center"/>
    </xf>
    <xf numFmtId="176" fontId="15" fillId="3" borderId="27" xfId="0" applyNumberFormat="1" applyFont="1" applyFill="1" applyBorder="1" applyAlignment="1">
      <alignment horizontal="right" vertical="center"/>
    </xf>
    <xf numFmtId="176" fontId="15" fillId="3" borderId="11" xfId="0" applyNumberFormat="1" applyFont="1" applyFill="1" applyBorder="1" applyAlignment="1">
      <alignment horizontal="right" vertical="center"/>
    </xf>
    <xf numFmtId="176" fontId="15" fillId="3" borderId="21" xfId="0" applyNumberFormat="1" applyFont="1" applyFill="1" applyBorder="1" applyAlignment="1">
      <alignment horizontal="right" vertical="center"/>
    </xf>
    <xf numFmtId="176" fontId="15" fillId="3" borderId="25" xfId="0" applyNumberFormat="1" applyFont="1" applyFill="1" applyBorder="1" applyAlignment="1">
      <alignment horizontal="right" vertical="center"/>
    </xf>
    <xf numFmtId="176" fontId="15" fillId="3" borderId="6" xfId="0" applyNumberFormat="1" applyFont="1" applyFill="1" applyBorder="1" applyAlignment="1">
      <alignment horizontal="right" vertical="center"/>
    </xf>
    <xf numFmtId="176" fontId="15" fillId="3" borderId="22" xfId="0" applyNumberFormat="1" applyFont="1" applyFill="1" applyBorder="1" applyAlignment="1">
      <alignment horizontal="right" vertical="center"/>
    </xf>
    <xf numFmtId="176" fontId="15" fillId="3" borderId="42" xfId="0" applyNumberFormat="1" applyFont="1" applyFill="1" applyBorder="1" applyAlignment="1">
      <alignment horizontal="right" vertical="center"/>
    </xf>
    <xf numFmtId="176" fontId="15" fillId="3" borderId="14" xfId="0" applyNumberFormat="1" applyFont="1" applyFill="1" applyBorder="1" applyAlignment="1">
      <alignment horizontal="right" vertical="center"/>
    </xf>
    <xf numFmtId="176" fontId="15" fillId="3" borderId="43" xfId="0" applyNumberFormat="1" applyFont="1" applyFill="1" applyBorder="1" applyAlignment="1">
      <alignment horizontal="right" vertical="center"/>
    </xf>
    <xf numFmtId="176" fontId="15" fillId="3" borderId="26" xfId="0" applyNumberFormat="1" applyFont="1" applyFill="1" applyBorder="1" applyAlignment="1">
      <alignment horizontal="right" vertical="center"/>
    </xf>
    <xf numFmtId="176" fontId="15" fillId="3" borderId="17" xfId="0" applyNumberFormat="1" applyFont="1" applyFill="1" applyBorder="1" applyAlignment="1">
      <alignment horizontal="right" vertical="center"/>
    </xf>
    <xf numFmtId="176" fontId="15" fillId="3" borderId="23" xfId="0" applyNumberFormat="1" applyFont="1" applyFill="1" applyBorder="1" applyAlignment="1">
      <alignment horizontal="right" vertical="center"/>
    </xf>
    <xf numFmtId="176" fontId="15" fillId="3" borderId="44" xfId="0" applyNumberFormat="1" applyFont="1" applyFill="1" applyBorder="1" applyAlignment="1">
      <alignment horizontal="right" vertical="center"/>
    </xf>
    <xf numFmtId="176" fontId="15" fillId="3" borderId="20" xfId="0" applyNumberFormat="1" applyFont="1" applyFill="1" applyBorder="1" applyAlignment="1">
      <alignment horizontal="right" vertical="center"/>
    </xf>
    <xf numFmtId="176" fontId="15" fillId="3" borderId="24" xfId="0" applyNumberFormat="1" applyFont="1" applyFill="1" applyBorder="1" applyAlignment="1">
      <alignment horizontal="right" vertical="center"/>
    </xf>
    <xf numFmtId="176" fontId="15" fillId="3" borderId="45" xfId="0" applyNumberFormat="1" applyFont="1" applyFill="1" applyBorder="1" applyAlignment="1">
      <alignment horizontal="right" vertical="center"/>
    </xf>
    <xf numFmtId="176" fontId="15" fillId="3" borderId="1" xfId="0" applyNumberFormat="1" applyFont="1" applyFill="1" applyBorder="1" applyAlignment="1">
      <alignment horizontal="right" vertical="center"/>
    </xf>
    <xf numFmtId="176" fontId="15" fillId="3" borderId="28" xfId="0" applyNumberFormat="1" applyFont="1" applyFill="1" applyBorder="1" applyAlignment="1">
      <alignment horizontal="right" vertical="center"/>
    </xf>
    <xf numFmtId="176" fontId="15" fillId="3" borderId="10" xfId="0" applyNumberFormat="1" applyFont="1" applyFill="1" applyBorder="1" applyAlignment="1">
      <alignment horizontal="right" vertical="center"/>
    </xf>
    <xf numFmtId="176" fontId="15" fillId="3" borderId="5" xfId="0" applyNumberFormat="1" applyFont="1" applyFill="1" applyBorder="1" applyAlignment="1">
      <alignment horizontal="right" vertical="center"/>
    </xf>
    <xf numFmtId="176" fontId="15" fillId="3" borderId="13" xfId="0" applyNumberFormat="1" applyFont="1" applyFill="1" applyBorder="1" applyAlignment="1">
      <alignment horizontal="right" vertical="center"/>
    </xf>
    <xf numFmtId="176" fontId="15" fillId="3" borderId="16" xfId="0" applyNumberFormat="1" applyFont="1" applyFill="1" applyBorder="1" applyAlignment="1">
      <alignment horizontal="right" vertical="center"/>
    </xf>
    <xf numFmtId="176" fontId="15" fillId="3" borderId="46" xfId="0" applyNumberFormat="1" applyFont="1" applyFill="1" applyBorder="1" applyAlignment="1">
      <alignment horizontal="right" vertical="center"/>
    </xf>
    <xf numFmtId="176" fontId="15" fillId="3" borderId="47" xfId="0" applyNumberFormat="1" applyFont="1" applyFill="1" applyBorder="1" applyAlignment="1">
      <alignment horizontal="right" vertical="center"/>
    </xf>
    <xf numFmtId="176" fontId="15" fillId="3" borderId="18" xfId="0" applyNumberFormat="1" applyFont="1" applyFill="1" applyBorder="1" applyAlignment="1">
      <alignment horizontal="right" vertical="center"/>
    </xf>
    <xf numFmtId="176" fontId="15" fillId="3" borderId="19" xfId="0" applyNumberFormat="1" applyFont="1" applyFill="1" applyBorder="1" applyAlignment="1">
      <alignment horizontal="right" vertical="center"/>
    </xf>
    <xf numFmtId="176" fontId="15" fillId="3" borderId="48" xfId="0" applyNumberFormat="1" applyFont="1" applyFill="1" applyBorder="1" applyAlignment="1">
      <alignment horizontal="right" vertical="center"/>
    </xf>
    <xf numFmtId="176" fontId="15" fillId="3" borderId="12" xfId="0" applyNumberFormat="1" applyFont="1" applyFill="1" applyBorder="1" applyAlignment="1">
      <alignment horizontal="right" vertical="center"/>
    </xf>
    <xf numFmtId="176" fontId="15" fillId="3" borderId="15" xfId="0" applyNumberFormat="1" applyFont="1" applyFill="1" applyBorder="1" applyAlignment="1">
      <alignment horizontal="right" vertical="center"/>
    </xf>
    <xf numFmtId="176" fontId="15" fillId="3" borderId="27" xfId="0" applyNumberFormat="1" applyFont="1" applyFill="1" applyBorder="1" applyAlignment="1">
      <alignment horizontal="right" vertical="center" wrapText="1"/>
    </xf>
    <xf numFmtId="176" fontId="15" fillId="3" borderId="11" xfId="0" applyNumberFormat="1" applyFont="1" applyFill="1" applyBorder="1" applyAlignment="1">
      <alignment horizontal="right" vertical="center" wrapText="1"/>
    </xf>
    <xf numFmtId="176" fontId="15" fillId="3" borderId="21" xfId="0" applyNumberFormat="1" applyFont="1" applyFill="1" applyBorder="1" applyAlignment="1">
      <alignment horizontal="right" vertical="center" wrapText="1"/>
    </xf>
    <xf numFmtId="176" fontId="15" fillId="3" borderId="10" xfId="0" applyNumberFormat="1" applyFont="1" applyFill="1" applyBorder="1" applyAlignment="1">
      <alignment horizontal="right" vertical="center" wrapText="1"/>
    </xf>
    <xf numFmtId="176" fontId="15" fillId="3" borderId="12" xfId="0" applyNumberFormat="1" applyFont="1" applyFill="1" applyBorder="1" applyAlignment="1">
      <alignment horizontal="right" vertical="center" wrapText="1"/>
    </xf>
    <xf numFmtId="176" fontId="15" fillId="3" borderId="7" xfId="0" applyNumberFormat="1" applyFont="1" applyFill="1" applyBorder="1" applyAlignment="1">
      <alignment horizontal="right" vertical="center"/>
    </xf>
    <xf numFmtId="0" fontId="15" fillId="0" borderId="49" xfId="0" applyFont="1" applyBorder="1" applyAlignment="1">
      <alignment horizontal="left" vertical="center" wrapText="1"/>
    </xf>
    <xf numFmtId="179" fontId="15" fillId="2" borderId="36" xfId="0" applyNumberFormat="1" applyFont="1" applyFill="1" applyBorder="1">
      <alignment vertical="center"/>
    </xf>
    <xf numFmtId="0" fontId="15" fillId="0" borderId="9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/>
    </xf>
    <xf numFmtId="176" fontId="15" fillId="0" borderId="17" xfId="0" applyNumberFormat="1" applyFont="1" applyFill="1" applyBorder="1" applyAlignment="1">
      <alignment horizontal="right" vertical="center"/>
    </xf>
    <xf numFmtId="176" fontId="15" fillId="0" borderId="23" xfId="0" applyNumberFormat="1" applyFont="1" applyFill="1" applyBorder="1" applyAlignment="1">
      <alignment horizontal="right" vertical="center"/>
    </xf>
    <xf numFmtId="176" fontId="15" fillId="0" borderId="16" xfId="0" applyNumberFormat="1" applyFont="1" applyFill="1" applyBorder="1" applyAlignment="1">
      <alignment horizontal="right" vertical="center"/>
    </xf>
    <xf numFmtId="0" fontId="15" fillId="0" borderId="4" xfId="0" applyFont="1" applyFill="1" applyBorder="1">
      <alignment vertical="center"/>
    </xf>
    <xf numFmtId="176" fontId="15" fillId="2" borderId="50" xfId="0" applyNumberFormat="1" applyFont="1" applyFill="1" applyBorder="1">
      <alignment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76" fontId="15" fillId="0" borderId="51" xfId="0" applyNumberFormat="1" applyFont="1" applyBorder="1">
      <alignment vertical="center"/>
    </xf>
    <xf numFmtId="176" fontId="15" fillId="0" borderId="52" xfId="0" applyNumberFormat="1" applyFont="1" applyBorder="1">
      <alignment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176" fontId="17" fillId="0" borderId="13" xfId="0" applyNumberFormat="1" applyFont="1" applyFill="1" applyBorder="1" applyAlignment="1">
      <alignment horizontal="right" vertical="center"/>
    </xf>
    <xf numFmtId="176" fontId="17" fillId="0" borderId="14" xfId="0" applyNumberFormat="1" applyFont="1" applyFill="1" applyBorder="1" applyAlignment="1">
      <alignment horizontal="right" vertical="center"/>
    </xf>
    <xf numFmtId="176" fontId="17" fillId="0" borderId="15" xfId="0" applyNumberFormat="1" applyFont="1" applyFill="1" applyBorder="1" applyAlignment="1">
      <alignment horizontal="right" vertical="center"/>
    </xf>
    <xf numFmtId="176" fontId="15" fillId="4" borderId="53" xfId="0" applyNumberFormat="1" applyFont="1" applyFill="1" applyBorder="1">
      <alignment vertical="center"/>
    </xf>
    <xf numFmtId="176" fontId="15" fillId="4" borderId="54" xfId="0" applyNumberFormat="1" applyFont="1" applyFill="1" applyBorder="1">
      <alignment vertical="center"/>
    </xf>
    <xf numFmtId="176" fontId="15" fillId="4" borderId="55" xfId="0" applyNumberFormat="1" applyFont="1" applyFill="1" applyBorder="1">
      <alignment vertical="center"/>
    </xf>
    <xf numFmtId="176" fontId="15" fillId="4" borderId="56" xfId="0" applyNumberFormat="1" applyFont="1" applyFill="1" applyBorder="1">
      <alignment vertical="center"/>
    </xf>
    <xf numFmtId="176" fontId="15" fillId="4" borderId="57" xfId="0" applyNumberFormat="1" applyFont="1" applyFill="1" applyBorder="1">
      <alignment vertical="center"/>
    </xf>
    <xf numFmtId="176" fontId="15" fillId="4" borderId="58" xfId="0" applyNumberFormat="1" applyFont="1" applyFill="1" applyBorder="1">
      <alignment vertical="center"/>
    </xf>
    <xf numFmtId="0" fontId="15" fillId="4" borderId="59" xfId="0" applyFont="1" applyFill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176" fontId="15" fillId="0" borderId="61" xfId="0" applyNumberFormat="1" applyFont="1" applyBorder="1">
      <alignment vertical="center"/>
    </xf>
    <xf numFmtId="176" fontId="15" fillId="0" borderId="62" xfId="0" applyNumberFormat="1" applyFont="1" applyBorder="1">
      <alignment vertical="center"/>
    </xf>
    <xf numFmtId="176" fontId="15" fillId="0" borderId="63" xfId="0" applyNumberFormat="1" applyFont="1" applyBorder="1">
      <alignment vertical="center"/>
    </xf>
    <xf numFmtId="176" fontId="15" fillId="0" borderId="64" xfId="0" applyNumberFormat="1" applyFont="1" applyBorder="1">
      <alignment vertical="center"/>
    </xf>
    <xf numFmtId="176" fontId="15" fillId="0" borderId="65" xfId="0" applyNumberFormat="1" applyFont="1" applyFill="1" applyBorder="1">
      <alignment vertical="center"/>
    </xf>
    <xf numFmtId="176" fontId="15" fillId="0" borderId="66" xfId="0" applyNumberFormat="1" applyFont="1" applyBorder="1">
      <alignment vertical="center"/>
    </xf>
    <xf numFmtId="176" fontId="15" fillId="4" borderId="67" xfId="0" applyNumberFormat="1" applyFont="1" applyFill="1" applyBorder="1">
      <alignment vertical="center"/>
    </xf>
    <xf numFmtId="176" fontId="15" fillId="4" borderId="7" xfId="0" applyNumberFormat="1" applyFont="1" applyFill="1" applyBorder="1">
      <alignment vertical="center"/>
    </xf>
    <xf numFmtId="176" fontId="15" fillId="4" borderId="68" xfId="0" applyNumberFormat="1" applyFont="1" applyFill="1" applyBorder="1">
      <alignment vertical="center"/>
    </xf>
    <xf numFmtId="176" fontId="15" fillId="4" borderId="18" xfId="0" applyNumberFormat="1" applyFont="1" applyFill="1" applyBorder="1">
      <alignment vertical="center"/>
    </xf>
    <xf numFmtId="176" fontId="15" fillId="4" borderId="69" xfId="0" applyNumberFormat="1" applyFont="1" applyFill="1" applyBorder="1">
      <alignment vertical="center"/>
    </xf>
    <xf numFmtId="176" fontId="15" fillId="4" borderId="70" xfId="0" applyNumberFormat="1" applyFont="1" applyFill="1" applyBorder="1">
      <alignment vertical="center"/>
    </xf>
    <xf numFmtId="176" fontId="15" fillId="4" borderId="71" xfId="0" applyNumberFormat="1" applyFont="1" applyFill="1" applyBorder="1">
      <alignment vertical="center"/>
    </xf>
    <xf numFmtId="177" fontId="15" fillId="4" borderId="4" xfId="0" applyNumberFormat="1" applyFont="1" applyFill="1" applyBorder="1">
      <alignment vertical="center"/>
    </xf>
    <xf numFmtId="177" fontId="15" fillId="4" borderId="9" xfId="0" applyNumberFormat="1" applyFont="1" applyFill="1" applyBorder="1">
      <alignment vertical="center"/>
    </xf>
    <xf numFmtId="177" fontId="15" fillId="4" borderId="49" xfId="0" applyNumberFormat="1" applyFont="1" applyFill="1" applyBorder="1">
      <alignment vertical="center"/>
    </xf>
    <xf numFmtId="177" fontId="15" fillId="5" borderId="36" xfId="0" applyNumberFormat="1" applyFont="1" applyFill="1" applyBorder="1">
      <alignment vertical="center"/>
    </xf>
    <xf numFmtId="177" fontId="15" fillId="5" borderId="40" xfId="0" applyNumberFormat="1" applyFont="1" applyFill="1" applyBorder="1">
      <alignment vertical="center"/>
    </xf>
    <xf numFmtId="177" fontId="15" fillId="5" borderId="41" xfId="0" applyNumberFormat="1" applyFont="1" applyFill="1" applyBorder="1">
      <alignment vertical="center"/>
    </xf>
    <xf numFmtId="176" fontId="17" fillId="0" borderId="64" xfId="0" applyNumberFormat="1" applyFont="1" applyBorder="1">
      <alignment vertical="center"/>
    </xf>
    <xf numFmtId="176" fontId="17" fillId="0" borderId="16" xfId="0" applyNumberFormat="1" applyFont="1" applyBorder="1" applyAlignment="1">
      <alignment horizontal="right" vertical="center"/>
    </xf>
    <xf numFmtId="176" fontId="17" fillId="0" borderId="17" xfId="0" applyNumberFormat="1" applyFont="1" applyBorder="1" applyAlignment="1">
      <alignment horizontal="right" vertical="center"/>
    </xf>
    <xf numFmtId="0" fontId="8" fillId="0" borderId="72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/>
    </xf>
    <xf numFmtId="0" fontId="8" fillId="0" borderId="73" xfId="0" applyFont="1" applyFill="1" applyBorder="1" applyAlignment="1">
      <alignment horizontal="left" vertical="center"/>
    </xf>
    <xf numFmtId="0" fontId="8" fillId="0" borderId="72" xfId="0" applyFont="1" applyFill="1" applyBorder="1" applyAlignment="1">
      <alignment horizontal="left" vertical="center"/>
    </xf>
    <xf numFmtId="0" fontId="8" fillId="0" borderId="74" xfId="0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75" xfId="0" applyFont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76" xfId="0" applyNumberFormat="1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vertical="center" wrapText="1"/>
    </xf>
    <xf numFmtId="0" fontId="12" fillId="0" borderId="78" xfId="0" applyFont="1" applyFill="1" applyBorder="1" applyAlignment="1">
      <alignment vertical="center" wrapText="1"/>
    </xf>
    <xf numFmtId="176" fontId="10" fillId="0" borderId="79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176" fontId="13" fillId="0" borderId="77" xfId="0" applyNumberFormat="1" applyFont="1" applyFill="1" applyBorder="1" applyAlignment="1">
      <alignment horizontal="right" vertical="center" wrapText="1"/>
    </xf>
    <xf numFmtId="176" fontId="13" fillId="0" borderId="32" xfId="0" applyNumberFormat="1" applyFont="1" applyFill="1" applyBorder="1" applyAlignment="1">
      <alignment vertical="center" wrapText="1"/>
    </xf>
    <xf numFmtId="176" fontId="13" fillId="0" borderId="32" xfId="0" applyNumberFormat="1" applyFont="1" applyFill="1" applyBorder="1" applyAlignment="1">
      <alignment horizontal="right" vertical="center" wrapText="1"/>
    </xf>
    <xf numFmtId="3" fontId="13" fillId="0" borderId="32" xfId="0" applyNumberFormat="1" applyFont="1" applyFill="1" applyBorder="1" applyAlignment="1">
      <alignment horizontal="right" vertical="center"/>
    </xf>
    <xf numFmtId="176" fontId="13" fillId="0" borderId="78" xfId="0" applyNumberFormat="1" applyFont="1" applyFill="1" applyBorder="1" applyAlignment="1">
      <alignment vertical="center" wrapText="1"/>
    </xf>
    <xf numFmtId="0" fontId="14" fillId="0" borderId="80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0" fontId="14" fillId="0" borderId="82" xfId="0" applyFont="1" applyFill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176" fontId="13" fillId="0" borderId="32" xfId="0" applyNumberFormat="1" applyFont="1" applyFill="1" applyBorder="1" applyAlignment="1">
      <alignment horizontal="right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4" borderId="86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177" fontId="15" fillId="4" borderId="80" xfId="0" applyNumberFormat="1" applyFont="1" applyFill="1" applyBorder="1" applyAlignment="1">
      <alignment horizontal="right" vertical="center"/>
    </xf>
    <xf numFmtId="177" fontId="15" fillId="4" borderId="50" xfId="0" applyNumberFormat="1" applyFont="1" applyFill="1" applyBorder="1" applyAlignment="1">
      <alignment horizontal="right" vertical="center"/>
    </xf>
    <xf numFmtId="0" fontId="15" fillId="0" borderId="80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horizontal="left" vertical="center" wrapText="1"/>
    </xf>
    <xf numFmtId="177" fontId="15" fillId="4" borderId="84" xfId="0" applyNumberFormat="1" applyFont="1" applyFill="1" applyBorder="1" applyAlignment="1">
      <alignment horizontal="right" vertical="center"/>
    </xf>
    <xf numFmtId="177" fontId="15" fillId="4" borderId="40" xfId="0" applyNumberFormat="1" applyFont="1" applyFill="1" applyBorder="1" applyAlignment="1">
      <alignment horizontal="right" vertical="center"/>
    </xf>
    <xf numFmtId="0" fontId="15" fillId="0" borderId="80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0" fontId="15" fillId="2" borderId="86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5" borderId="86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176" fontId="15" fillId="2" borderId="84" xfId="0" applyNumberFormat="1" applyFont="1" applyFill="1" applyBorder="1" applyAlignment="1">
      <alignment horizontal="right" vertical="center"/>
    </xf>
    <xf numFmtId="176" fontId="15" fillId="2" borderId="40" xfId="0" applyNumberFormat="1" applyFont="1" applyFill="1" applyBorder="1" applyAlignment="1">
      <alignment horizontal="right" vertical="center"/>
    </xf>
    <xf numFmtId="176" fontId="15" fillId="2" borderId="50" xfId="0" applyNumberFormat="1" applyFont="1" applyFill="1" applyBorder="1" applyAlignment="1">
      <alignment horizontal="right" vertical="center"/>
    </xf>
    <xf numFmtId="177" fontId="15" fillId="5" borderId="84" xfId="0" applyNumberFormat="1" applyFont="1" applyFill="1" applyBorder="1" applyAlignment="1">
      <alignment horizontal="right" vertical="center"/>
    </xf>
    <xf numFmtId="177" fontId="15" fillId="5" borderId="40" xfId="0" applyNumberFormat="1" applyFont="1" applyFill="1" applyBorder="1" applyAlignment="1">
      <alignment horizontal="right" vertical="center"/>
    </xf>
    <xf numFmtId="177" fontId="15" fillId="5" borderId="50" xfId="0" applyNumberFormat="1" applyFont="1" applyFill="1" applyBorder="1" applyAlignment="1">
      <alignment horizontal="right" vertical="center"/>
    </xf>
    <xf numFmtId="177" fontId="15" fillId="5" borderId="80" xfId="0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horizontal="left" vertical="center"/>
    </xf>
    <xf numFmtId="176" fontId="15" fillId="2" borderId="80" xfId="0" applyNumberFormat="1" applyFont="1" applyFill="1" applyBorder="1" applyAlignment="1">
      <alignment horizontal="right" vertical="center"/>
    </xf>
    <xf numFmtId="0" fontId="15" fillId="0" borderId="87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176" fontId="15" fillId="2" borderId="84" xfId="0" applyNumberFormat="1" applyFont="1" applyFill="1" applyBorder="1" applyAlignment="1">
      <alignment horizontal="center" vertical="center"/>
    </xf>
    <xf numFmtId="176" fontId="15" fillId="2" borderId="85" xfId="0" applyNumberFormat="1" applyFont="1" applyFill="1" applyBorder="1" applyAlignment="1">
      <alignment horizontal="center" vertical="center"/>
    </xf>
    <xf numFmtId="176" fontId="15" fillId="4" borderId="52" xfId="0" applyNumberFormat="1" applyFont="1" applyFill="1" applyBorder="1" applyAlignment="1">
      <alignment horizontal="center" vertical="center"/>
    </xf>
    <xf numFmtId="176" fontId="15" fillId="0" borderId="89" xfId="0" applyNumberFormat="1" applyFont="1" applyBorder="1" applyAlignment="1">
      <alignment horizontal="center" vertical="center"/>
    </xf>
    <xf numFmtId="176" fontId="15" fillId="0" borderId="90" xfId="0" applyNumberFormat="1" applyFont="1" applyBorder="1" applyAlignment="1">
      <alignment horizontal="center" vertical="center"/>
    </xf>
    <xf numFmtId="176" fontId="15" fillId="3" borderId="91" xfId="0" applyNumberFormat="1" applyFont="1" applyFill="1" applyBorder="1" applyAlignment="1">
      <alignment horizontal="right" vertical="center"/>
    </xf>
    <xf numFmtId="176" fontId="15" fillId="3" borderId="69" xfId="0" applyNumberFormat="1" applyFont="1" applyFill="1" applyBorder="1" applyAlignment="1">
      <alignment horizontal="right" vertical="center"/>
    </xf>
    <xf numFmtId="176" fontId="15" fillId="3" borderId="105" xfId="0" applyNumberFormat="1" applyFont="1" applyFill="1" applyBorder="1" applyAlignment="1">
      <alignment horizontal="right" vertical="center"/>
    </xf>
    <xf numFmtId="176" fontId="15" fillId="3" borderId="106" xfId="0" applyNumberFormat="1" applyFont="1" applyFill="1" applyBorder="1" applyAlignment="1">
      <alignment horizontal="right" vertical="center"/>
    </xf>
    <xf numFmtId="176" fontId="15" fillId="3" borderId="103" xfId="0" applyNumberFormat="1" applyFont="1" applyFill="1" applyBorder="1" applyAlignment="1">
      <alignment horizontal="right" vertical="center"/>
    </xf>
    <xf numFmtId="176" fontId="15" fillId="3" borderId="104" xfId="0" applyNumberFormat="1" applyFont="1" applyFill="1" applyBorder="1" applyAlignment="1">
      <alignment horizontal="right" vertical="center"/>
    </xf>
    <xf numFmtId="176" fontId="15" fillId="3" borderId="107" xfId="0" applyNumberFormat="1" applyFont="1" applyFill="1" applyBorder="1" applyAlignment="1">
      <alignment horizontal="right" vertical="center"/>
    </xf>
    <xf numFmtId="176" fontId="15" fillId="3" borderId="108" xfId="0" applyNumberFormat="1" applyFont="1" applyFill="1" applyBorder="1" applyAlignment="1">
      <alignment horizontal="right" vertical="center"/>
    </xf>
    <xf numFmtId="176" fontId="15" fillId="2" borderId="36" xfId="0" applyNumberFormat="1" applyFont="1" applyFill="1" applyBorder="1" applyAlignment="1">
      <alignment horizontal="right" vertical="center"/>
    </xf>
    <xf numFmtId="178" fontId="15" fillId="0" borderId="105" xfId="0" applyNumberFormat="1" applyFont="1" applyBorder="1" applyAlignment="1">
      <alignment horizontal="right" vertical="center"/>
    </xf>
    <xf numFmtId="178" fontId="15" fillId="0" borderId="106" xfId="0" applyNumberFormat="1" applyFont="1" applyBorder="1" applyAlignment="1">
      <alignment horizontal="right" vertical="center"/>
    </xf>
    <xf numFmtId="176" fontId="15" fillId="0" borderId="110" xfId="0" applyNumberFormat="1" applyFont="1" applyBorder="1" applyAlignment="1">
      <alignment horizontal="right" vertical="center"/>
    </xf>
    <xf numFmtId="176" fontId="15" fillId="0" borderId="72" xfId="0" applyNumberFormat="1" applyFont="1" applyBorder="1" applyAlignment="1">
      <alignment horizontal="right" vertical="center"/>
    </xf>
    <xf numFmtId="176" fontId="15" fillId="3" borderId="112" xfId="0" applyNumberFormat="1" applyFont="1" applyFill="1" applyBorder="1" applyAlignment="1">
      <alignment horizontal="right" vertical="center"/>
    </xf>
    <xf numFmtId="176" fontId="15" fillId="3" borderId="113" xfId="0" applyNumberFormat="1" applyFont="1" applyFill="1" applyBorder="1" applyAlignment="1">
      <alignment horizontal="right" vertical="center"/>
    </xf>
    <xf numFmtId="176" fontId="15" fillId="3" borderId="110" xfId="0" applyNumberFormat="1" applyFont="1" applyFill="1" applyBorder="1" applyAlignment="1">
      <alignment horizontal="right" vertical="center"/>
    </xf>
    <xf numFmtId="176" fontId="15" fillId="3" borderId="72" xfId="0" applyNumberFormat="1" applyFont="1" applyFill="1" applyBorder="1" applyAlignment="1">
      <alignment horizontal="right" vertical="center"/>
    </xf>
    <xf numFmtId="176" fontId="17" fillId="4" borderId="111" xfId="0" applyNumberFormat="1" applyFont="1" applyFill="1" applyBorder="1" applyAlignment="1">
      <alignment horizontal="right" vertical="center"/>
    </xf>
    <xf numFmtId="176" fontId="17" fillId="4" borderId="57" xfId="0" applyNumberFormat="1" applyFont="1" applyFill="1" applyBorder="1" applyAlignment="1">
      <alignment horizontal="right" vertical="center"/>
    </xf>
    <xf numFmtId="176" fontId="17" fillId="4" borderId="91" xfId="0" applyNumberFormat="1" applyFont="1" applyFill="1" applyBorder="1" applyAlignment="1">
      <alignment horizontal="right" vertical="center"/>
    </xf>
    <xf numFmtId="176" fontId="17" fillId="4" borderId="69" xfId="0" applyNumberFormat="1" applyFont="1" applyFill="1" applyBorder="1" applyAlignment="1">
      <alignment horizontal="right" vertical="center"/>
    </xf>
    <xf numFmtId="176" fontId="15" fillId="0" borderId="109" xfId="0" applyNumberFormat="1" applyFont="1" applyBorder="1" applyAlignment="1">
      <alignment horizontal="right" vertical="center"/>
    </xf>
    <xf numFmtId="176" fontId="15" fillId="0" borderId="65" xfId="0" applyNumberFormat="1" applyFont="1" applyBorder="1" applyAlignment="1">
      <alignment horizontal="right" vertical="center"/>
    </xf>
    <xf numFmtId="178" fontId="15" fillId="3" borderId="105" xfId="0" applyNumberFormat="1" applyFont="1" applyFill="1" applyBorder="1" applyAlignment="1">
      <alignment horizontal="center" vertical="center"/>
    </xf>
    <xf numFmtId="178" fontId="15" fillId="3" borderId="106" xfId="0" applyNumberFormat="1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left" vertical="center" wrapText="1"/>
    </xf>
    <xf numFmtId="0" fontId="8" fillId="0" borderId="72" xfId="0" applyFont="1" applyFill="1" applyBorder="1" applyAlignment="1">
      <alignment horizontal="left" vertical="center" wrapText="1"/>
    </xf>
    <xf numFmtId="0" fontId="8" fillId="0" borderId="110" xfId="0" applyFont="1" applyFill="1" applyBorder="1" applyAlignment="1">
      <alignment horizontal="left" vertical="center"/>
    </xf>
    <xf numFmtId="0" fontId="8" fillId="0" borderId="72" xfId="0" applyFont="1" applyFill="1" applyBorder="1" applyAlignment="1">
      <alignment horizontal="left" vertical="center"/>
    </xf>
    <xf numFmtId="176" fontId="15" fillId="0" borderId="112" xfId="0" applyNumberFormat="1" applyFont="1" applyBorder="1" applyAlignment="1">
      <alignment horizontal="right" vertical="center"/>
    </xf>
    <xf numFmtId="176" fontId="15" fillId="0" borderId="113" xfId="0" applyNumberFormat="1" applyFont="1" applyBorder="1" applyAlignment="1">
      <alignment horizontal="right" vertical="center"/>
    </xf>
    <xf numFmtId="176" fontId="15" fillId="0" borderId="118" xfId="0" applyNumberFormat="1" applyFont="1" applyFill="1" applyBorder="1" applyAlignment="1">
      <alignment horizontal="right" vertical="center"/>
    </xf>
    <xf numFmtId="176" fontId="15" fillId="0" borderId="119" xfId="0" applyNumberFormat="1" applyFont="1" applyFill="1" applyBorder="1" applyAlignment="1">
      <alignment horizontal="right" vertical="center"/>
    </xf>
    <xf numFmtId="176" fontId="15" fillId="0" borderId="105" xfId="0" applyNumberFormat="1" applyFont="1" applyFill="1" applyBorder="1" applyAlignment="1">
      <alignment horizontal="right" vertical="center"/>
    </xf>
    <xf numFmtId="176" fontId="15" fillId="0" borderId="106" xfId="0" applyNumberFormat="1" applyFont="1" applyFill="1" applyBorder="1" applyAlignment="1">
      <alignment horizontal="right" vertical="center"/>
    </xf>
    <xf numFmtId="176" fontId="15" fillId="4" borderId="91" xfId="0" applyNumberFormat="1" applyFont="1" applyFill="1" applyBorder="1" applyAlignment="1">
      <alignment horizontal="right" vertical="center"/>
    </xf>
    <xf numFmtId="176" fontId="15" fillId="4" borderId="69" xfId="0" applyNumberFormat="1" applyFont="1" applyFill="1" applyBorder="1" applyAlignment="1">
      <alignment horizontal="right" vertical="center"/>
    </xf>
    <xf numFmtId="176" fontId="15" fillId="4" borderId="120" xfId="0" applyNumberFormat="1" applyFont="1" applyFill="1" applyBorder="1" applyAlignment="1">
      <alignment horizontal="right" vertical="center"/>
    </xf>
    <xf numFmtId="176" fontId="15" fillId="4" borderId="34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4" borderId="100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0" borderId="114" xfId="0" applyFont="1" applyBorder="1" applyAlignment="1">
      <alignment horizontal="center" vertical="center" wrapText="1"/>
    </xf>
    <xf numFmtId="0" fontId="15" fillId="0" borderId="115" xfId="0" applyFont="1" applyBorder="1" applyAlignment="1">
      <alignment horizontal="center" vertical="center" wrapText="1"/>
    </xf>
    <xf numFmtId="0" fontId="15" fillId="0" borderId="116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15" fillId="0" borderId="117" xfId="0" applyFont="1" applyBorder="1" applyAlignment="1">
      <alignment horizontal="center" vertical="center" wrapText="1"/>
    </xf>
    <xf numFmtId="49" fontId="15" fillId="4" borderId="92" xfId="0" applyNumberFormat="1" applyFont="1" applyFill="1" applyBorder="1" applyAlignment="1">
      <alignment horizontal="center" vertical="center"/>
    </xf>
    <xf numFmtId="49" fontId="15" fillId="4" borderId="93" xfId="0" applyNumberFormat="1" applyFont="1" applyFill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 wrapText="1"/>
    </xf>
    <xf numFmtId="0" fontId="15" fillId="0" borderId="98" xfId="0" applyFont="1" applyBorder="1" applyAlignment="1">
      <alignment horizontal="center" vertical="center" wrapText="1"/>
    </xf>
    <xf numFmtId="0" fontId="15" fillId="0" borderId="99" xfId="0" applyFont="1" applyBorder="1" applyAlignment="1">
      <alignment horizontal="center" vertical="center" wrapText="1"/>
    </xf>
    <xf numFmtId="0" fontId="15" fillId="2" borderId="100" xfId="0" applyFont="1" applyFill="1" applyBorder="1" applyAlignment="1">
      <alignment horizontal="center" vertical="center" wrapText="1"/>
    </xf>
    <xf numFmtId="0" fontId="15" fillId="2" borderId="101" xfId="0" applyFont="1" applyFill="1" applyBorder="1" applyAlignment="1">
      <alignment horizontal="center" vertical="center" wrapText="1"/>
    </xf>
    <xf numFmtId="0" fontId="15" fillId="2" borderId="102" xfId="0" applyFont="1" applyFill="1" applyBorder="1" applyAlignment="1">
      <alignment horizontal="center" vertical="center" wrapText="1"/>
    </xf>
    <xf numFmtId="176" fontId="15" fillId="0" borderId="109" xfId="0" applyNumberFormat="1" applyFont="1" applyFill="1" applyBorder="1" applyAlignment="1">
      <alignment horizontal="right" vertical="center"/>
    </xf>
    <xf numFmtId="176" fontId="15" fillId="0" borderId="65" xfId="0" applyNumberFormat="1" applyFont="1" applyFill="1" applyBorder="1" applyAlignment="1">
      <alignment horizontal="right" vertical="center"/>
    </xf>
    <xf numFmtId="176" fontId="15" fillId="0" borderId="91" xfId="0" applyNumberFormat="1" applyFont="1" applyFill="1" applyBorder="1" applyAlignment="1">
      <alignment horizontal="right" vertical="center"/>
    </xf>
    <xf numFmtId="176" fontId="15" fillId="0" borderId="69" xfId="0" applyNumberFormat="1" applyFont="1" applyFill="1" applyBorder="1" applyAlignment="1">
      <alignment horizontal="right" vertical="center"/>
    </xf>
    <xf numFmtId="176" fontId="15" fillId="0" borderId="103" xfId="0" applyNumberFormat="1" applyFont="1" applyFill="1" applyBorder="1" applyAlignment="1">
      <alignment horizontal="right" vertical="center"/>
    </xf>
    <xf numFmtId="176" fontId="15" fillId="0" borderId="104" xfId="0" applyNumberFormat="1" applyFont="1" applyFill="1" applyBorder="1" applyAlignment="1">
      <alignment horizontal="right" vertical="center"/>
    </xf>
    <xf numFmtId="176" fontId="15" fillId="0" borderId="103" xfId="0" applyNumberFormat="1" applyFont="1" applyBorder="1" applyAlignment="1">
      <alignment horizontal="right" vertical="center"/>
    </xf>
    <xf numFmtId="176" fontId="15" fillId="0" borderId="104" xfId="0" applyNumberFormat="1" applyFont="1" applyBorder="1" applyAlignment="1">
      <alignment horizontal="right" vertical="center"/>
    </xf>
    <xf numFmtId="176" fontId="15" fillId="0" borderId="105" xfId="0" applyNumberFormat="1" applyFont="1" applyBorder="1" applyAlignment="1">
      <alignment horizontal="right" vertical="center"/>
    </xf>
    <xf numFmtId="176" fontId="15" fillId="0" borderId="106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76" fontId="13" fillId="0" borderId="32" xfId="0" applyNumberFormat="1" applyFont="1" applyFill="1" applyBorder="1" applyAlignment="1">
      <alignment horizontal="right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9" fillId="0" borderId="57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9" fillId="0" borderId="7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728382</xdr:colOff>
      <xdr:row>10</xdr:row>
      <xdr:rowOff>100854</xdr:rowOff>
    </xdr:from>
    <xdr:ext cx="325730" cy="275717"/>
    <xdr:sp macro="" textlink="">
      <xdr:nvSpPr>
        <xdr:cNvPr id="2" name="テキスト ボックス 1"/>
        <xdr:cNvSpPr txBox="1"/>
      </xdr:nvSpPr>
      <xdr:spPr>
        <a:xfrm>
          <a:off x="5098676" y="382120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/>
            <a:t>☆</a:t>
          </a:r>
        </a:p>
      </xdr:txBody>
    </xdr:sp>
    <xdr:clientData/>
  </xdr:oneCellAnchor>
  <xdr:oneCellAnchor>
    <xdr:from>
      <xdr:col>33</xdr:col>
      <xdr:colOff>0</xdr:colOff>
      <xdr:row>10</xdr:row>
      <xdr:rowOff>100854</xdr:rowOff>
    </xdr:from>
    <xdr:ext cx="325730" cy="275717"/>
    <xdr:sp macro="" textlink="">
      <xdr:nvSpPr>
        <xdr:cNvPr id="3" name="テキスト ボックス 2"/>
        <xdr:cNvSpPr txBox="1"/>
      </xdr:nvSpPr>
      <xdr:spPr>
        <a:xfrm>
          <a:off x="22893618" y="382120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/>
            <a:t>☆</a:t>
          </a:r>
        </a:p>
      </xdr:txBody>
    </xdr:sp>
    <xdr:clientData/>
  </xdr:oneCellAnchor>
  <xdr:oneCellAnchor>
    <xdr:from>
      <xdr:col>33</xdr:col>
      <xdr:colOff>851647</xdr:colOff>
      <xdr:row>0</xdr:row>
      <xdr:rowOff>67236</xdr:rowOff>
    </xdr:from>
    <xdr:ext cx="597664" cy="292452"/>
    <xdr:sp macro="" textlink="">
      <xdr:nvSpPr>
        <xdr:cNvPr id="4" name="テキスト ボックス 3"/>
        <xdr:cNvSpPr txBox="1"/>
      </xdr:nvSpPr>
      <xdr:spPr>
        <a:xfrm>
          <a:off x="23745265" y="67236"/>
          <a:ext cx="59766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200"/>
            <a:t>資料２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</xdr:row>
      <xdr:rowOff>0</xdr:rowOff>
    </xdr:from>
    <xdr:to>
      <xdr:col>7</xdr:col>
      <xdr:colOff>619125</xdr:colOff>
      <xdr:row>8</xdr:row>
      <xdr:rowOff>190500</xdr:rowOff>
    </xdr:to>
    <xdr:sp macro="" textlink="">
      <xdr:nvSpPr>
        <xdr:cNvPr id="2" name="四角形吹き出し 1"/>
        <xdr:cNvSpPr/>
      </xdr:nvSpPr>
      <xdr:spPr>
        <a:xfrm>
          <a:off x="7219950" y="247650"/>
          <a:ext cx="2200275" cy="1724025"/>
        </a:xfrm>
        <a:prstGeom prst="wedgeRectCallout">
          <a:avLst>
            <a:gd name="adj1" fmla="val -68154"/>
            <a:gd name="adj2" fmla="val -2037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所属，氏名，内線番号を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記入してください。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メールまたは紙媒体で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共用機器基盤センター事務へ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提出してください。</a:t>
          </a:r>
        </a:p>
      </xdr:txBody>
    </xdr:sp>
    <xdr:clientData/>
  </xdr:twoCellAnchor>
  <xdr:twoCellAnchor>
    <xdr:from>
      <xdr:col>4</xdr:col>
      <xdr:colOff>466725</xdr:colOff>
      <xdr:row>9</xdr:row>
      <xdr:rowOff>9526</xdr:rowOff>
    </xdr:from>
    <xdr:to>
      <xdr:col>7</xdr:col>
      <xdr:colOff>609600</xdr:colOff>
      <xdr:row>10</xdr:row>
      <xdr:rowOff>457201</xdr:rowOff>
    </xdr:to>
    <xdr:sp macro="" textlink="">
      <xdr:nvSpPr>
        <xdr:cNvPr id="4" name="四角形吹き出し 3"/>
        <xdr:cNvSpPr/>
      </xdr:nvSpPr>
      <xdr:spPr>
        <a:xfrm>
          <a:off x="7210425" y="2114551"/>
          <a:ext cx="2200275" cy="876300"/>
        </a:xfrm>
        <a:prstGeom prst="wedgeRectCallout">
          <a:avLst>
            <a:gd name="adj1" fmla="val -64404"/>
            <a:gd name="adj2" fmla="val -2254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お申込みされる機器に「〇」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34"/>
  <sheetViews>
    <sheetView view="pageBreakPreview" zoomScale="85" zoomScaleNormal="100" zoomScaleSheetLayoutView="85" workbookViewId="0">
      <selection activeCell="D29" sqref="D29:D30"/>
    </sheetView>
  </sheetViews>
  <sheetFormatPr defaultRowHeight="13.5" x14ac:dyDescent="0.15"/>
  <cols>
    <col min="1" max="1" width="34" bestFit="1" customWidth="1"/>
    <col min="2" max="2" width="13.375" bestFit="1" customWidth="1"/>
    <col min="3" max="3" width="10" bestFit="1" customWidth="1"/>
    <col min="4" max="4" width="9.875" customWidth="1"/>
    <col min="5" max="5" width="9.625" bestFit="1" customWidth="1"/>
    <col min="6" max="6" width="9.875" bestFit="1" customWidth="1"/>
    <col min="7" max="7" width="10.125" bestFit="1" customWidth="1"/>
    <col min="8" max="8" width="8.375" customWidth="1"/>
    <col min="9" max="9" width="4.875" bestFit="1" customWidth="1"/>
    <col min="10" max="10" width="8.375" customWidth="1"/>
    <col min="11" max="11" width="4.875" customWidth="1"/>
    <col min="12" max="12" width="8.375" bestFit="1" customWidth="1"/>
    <col min="13" max="13" width="7.5" bestFit="1" customWidth="1"/>
    <col min="14" max="14" width="8.125" bestFit="1" customWidth="1"/>
    <col min="15" max="15" width="8.375" bestFit="1" customWidth="1"/>
    <col min="16" max="16" width="9.125" bestFit="1" customWidth="1"/>
    <col min="17" max="17" width="8.125" bestFit="1" customWidth="1"/>
    <col min="18" max="18" width="8.375" bestFit="1" customWidth="1"/>
    <col min="19" max="19" width="9" customWidth="1"/>
    <col min="20" max="20" width="8.125" bestFit="1" customWidth="1"/>
    <col min="21" max="21" width="7.5" bestFit="1" customWidth="1"/>
    <col min="22" max="22" width="7.125" bestFit="1" customWidth="1"/>
    <col min="23" max="23" width="5.75" customWidth="1"/>
    <col min="24" max="24" width="7.625" bestFit="1" customWidth="1"/>
    <col min="25" max="25" width="7.375" bestFit="1" customWidth="1"/>
    <col min="26" max="26" width="8" bestFit="1" customWidth="1"/>
    <col min="27" max="27" width="6.75" bestFit="1" customWidth="1"/>
    <col min="28" max="29" width="8" bestFit="1" customWidth="1"/>
    <col min="30" max="30" width="6.75" bestFit="1" customWidth="1"/>
    <col min="31" max="31" width="9.875" bestFit="1" customWidth="1"/>
    <col min="32" max="33" width="9.875" customWidth="1"/>
    <col min="34" max="34" width="25" bestFit="1" customWidth="1"/>
  </cols>
  <sheetData>
    <row r="1" spans="1:34" ht="35.1" customHeight="1" x14ac:dyDescent="0.15">
      <c r="A1" s="247" t="s">
        <v>73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</row>
    <row r="2" spans="1:34" ht="6" customHeight="1" thickBot="1" x14ac:dyDescent="0.2"/>
    <row r="3" spans="1:34" ht="20.100000000000001" customHeight="1" thickBot="1" x14ac:dyDescent="0.2">
      <c r="A3" s="258" t="s">
        <v>14</v>
      </c>
      <c r="B3" s="261" t="s">
        <v>42</v>
      </c>
      <c r="C3" s="264" t="s">
        <v>11</v>
      </c>
      <c r="D3" s="40"/>
      <c r="E3" s="40"/>
      <c r="F3" s="41"/>
      <c r="G3" s="264" t="s">
        <v>12</v>
      </c>
      <c r="H3" s="40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181" t="s">
        <v>36</v>
      </c>
      <c r="AF3" s="184" t="s">
        <v>65</v>
      </c>
      <c r="AG3" s="170" t="s">
        <v>66</v>
      </c>
      <c r="AH3" s="187" t="s">
        <v>13</v>
      </c>
    </row>
    <row r="4" spans="1:34" ht="24.95" customHeight="1" x14ac:dyDescent="0.15">
      <c r="A4" s="259"/>
      <c r="B4" s="262"/>
      <c r="C4" s="265"/>
      <c r="D4" s="248" t="s">
        <v>16</v>
      </c>
      <c r="E4" s="250" t="s">
        <v>17</v>
      </c>
      <c r="F4" s="251"/>
      <c r="G4" s="182"/>
      <c r="H4" s="255" t="s">
        <v>39</v>
      </c>
      <c r="I4" s="255"/>
      <c r="J4" s="255"/>
      <c r="K4" s="255"/>
      <c r="L4" s="255"/>
      <c r="M4" s="252" t="s">
        <v>67</v>
      </c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182"/>
      <c r="AF4" s="185"/>
      <c r="AG4" s="171"/>
      <c r="AH4" s="188"/>
    </row>
    <row r="5" spans="1:34" ht="30" customHeight="1" x14ac:dyDescent="0.15">
      <c r="A5" s="259"/>
      <c r="B5" s="262"/>
      <c r="C5" s="265"/>
      <c r="D5" s="249"/>
      <c r="E5" s="110" t="s">
        <v>18</v>
      </c>
      <c r="F5" s="82" t="s">
        <v>19</v>
      </c>
      <c r="G5" s="182"/>
      <c r="H5" s="92" t="s">
        <v>46</v>
      </c>
      <c r="I5" s="93" t="s">
        <v>38</v>
      </c>
      <c r="J5" s="94" t="s">
        <v>47</v>
      </c>
      <c r="K5" s="94" t="s">
        <v>38</v>
      </c>
      <c r="L5" s="94" t="s">
        <v>37</v>
      </c>
      <c r="M5" s="95" t="s">
        <v>61</v>
      </c>
      <c r="N5" s="93" t="s">
        <v>60</v>
      </c>
      <c r="O5" s="94" t="s">
        <v>37</v>
      </c>
      <c r="P5" s="95" t="s">
        <v>61</v>
      </c>
      <c r="Q5" s="93" t="s">
        <v>63</v>
      </c>
      <c r="R5" s="96" t="s">
        <v>37</v>
      </c>
      <c r="S5" s="92" t="s">
        <v>61</v>
      </c>
      <c r="T5" s="93" t="s">
        <v>63</v>
      </c>
      <c r="U5" s="94" t="s">
        <v>37</v>
      </c>
      <c r="V5" s="95" t="s">
        <v>59</v>
      </c>
      <c r="W5" s="93" t="s">
        <v>62</v>
      </c>
      <c r="X5" s="96" t="s">
        <v>37</v>
      </c>
      <c r="Y5" s="92" t="s">
        <v>61</v>
      </c>
      <c r="Z5" s="93" t="s">
        <v>60</v>
      </c>
      <c r="AA5" s="94" t="s">
        <v>37</v>
      </c>
      <c r="AB5" s="95" t="s">
        <v>59</v>
      </c>
      <c r="AC5" s="93" t="s">
        <v>58</v>
      </c>
      <c r="AD5" s="94" t="s">
        <v>37</v>
      </c>
      <c r="AE5" s="182"/>
      <c r="AF5" s="185"/>
      <c r="AG5" s="171"/>
      <c r="AH5" s="188"/>
    </row>
    <row r="6" spans="1:34" ht="20.100000000000001" customHeight="1" thickBot="1" x14ac:dyDescent="0.2">
      <c r="A6" s="260"/>
      <c r="B6" s="263"/>
      <c r="C6" s="266"/>
      <c r="D6" s="256" t="s">
        <v>64</v>
      </c>
      <c r="E6" s="257"/>
      <c r="F6" s="111"/>
      <c r="G6" s="183"/>
      <c r="H6" s="89" t="s">
        <v>45</v>
      </c>
      <c r="I6" s="1"/>
      <c r="J6" s="29" t="s">
        <v>45</v>
      </c>
      <c r="K6" s="29"/>
      <c r="L6" s="29"/>
      <c r="M6" s="90" t="s">
        <v>48</v>
      </c>
      <c r="N6" s="1" t="s">
        <v>49</v>
      </c>
      <c r="O6" s="29"/>
      <c r="P6" s="90" t="s">
        <v>50</v>
      </c>
      <c r="Q6" s="1" t="s">
        <v>51</v>
      </c>
      <c r="R6" s="91"/>
      <c r="S6" s="89" t="s">
        <v>50</v>
      </c>
      <c r="T6" s="1" t="s">
        <v>51</v>
      </c>
      <c r="U6" s="29"/>
      <c r="V6" s="90" t="s">
        <v>52</v>
      </c>
      <c r="W6" s="1" t="s">
        <v>53</v>
      </c>
      <c r="X6" s="91"/>
      <c r="Y6" s="89" t="s">
        <v>54</v>
      </c>
      <c r="Z6" s="1" t="s">
        <v>55</v>
      </c>
      <c r="AA6" s="29"/>
      <c r="AB6" s="90" t="s">
        <v>56</v>
      </c>
      <c r="AC6" s="1" t="s">
        <v>57</v>
      </c>
      <c r="AD6" s="29"/>
      <c r="AE6" s="183"/>
      <c r="AF6" s="186"/>
      <c r="AG6" s="172"/>
      <c r="AH6" s="189"/>
    </row>
    <row r="7" spans="1:34" ht="39.950000000000003" customHeight="1" thickTop="1" x14ac:dyDescent="0.15">
      <c r="A7" s="30" t="s">
        <v>20</v>
      </c>
      <c r="B7" s="254" t="s">
        <v>70</v>
      </c>
      <c r="C7" s="190">
        <f>SUM(D7:F10)</f>
        <v>1130375</v>
      </c>
      <c r="D7" s="104">
        <v>170175</v>
      </c>
      <c r="E7" s="118">
        <v>0</v>
      </c>
      <c r="F7" s="112">
        <v>0</v>
      </c>
      <c r="G7" s="190">
        <f>R7+AD7+R8+U8+AD8+R10</f>
        <v>464688</v>
      </c>
      <c r="H7" s="45"/>
      <c r="I7" s="46"/>
      <c r="J7" s="47"/>
      <c r="K7" s="47"/>
      <c r="L7" s="47">
        <f t="shared" ref="L7:L22" si="0">H7*I7</f>
        <v>0</v>
      </c>
      <c r="M7" s="63"/>
      <c r="N7" s="46"/>
      <c r="O7" s="47">
        <f>M7*N7*0.8</f>
        <v>0</v>
      </c>
      <c r="P7" s="11">
        <v>300</v>
      </c>
      <c r="Q7" s="12">
        <v>20</v>
      </c>
      <c r="R7" s="13">
        <f>P7*Q7*0.8</f>
        <v>4800</v>
      </c>
      <c r="S7" s="74"/>
      <c r="T7" s="75"/>
      <c r="U7" s="76">
        <f>S7*T7*0.8</f>
        <v>0</v>
      </c>
      <c r="V7" s="77"/>
      <c r="W7" s="75"/>
      <c r="X7" s="78">
        <f>V7*W7*0.8</f>
        <v>0</v>
      </c>
      <c r="Y7" s="74"/>
      <c r="Z7" s="75"/>
      <c r="AA7" s="76">
        <f>Y7*Z7*0.8</f>
        <v>0</v>
      </c>
      <c r="AB7" s="11">
        <v>180</v>
      </c>
      <c r="AC7" s="12">
        <v>127</v>
      </c>
      <c r="AD7" s="22">
        <f>AB7*AC7*0.8</f>
        <v>18288</v>
      </c>
      <c r="AE7" s="190">
        <f>C7-G7</f>
        <v>665687</v>
      </c>
      <c r="AF7" s="193">
        <f>G7/C7</f>
        <v>0.41109189428287074</v>
      </c>
      <c r="AG7" s="177">
        <f>G7/(D7+E7+D8+E8+D9+E9+D10+E10)</f>
        <v>0.41109189428287074</v>
      </c>
      <c r="AH7" s="2"/>
    </row>
    <row r="8" spans="1:34" ht="39.950000000000003" customHeight="1" x14ac:dyDescent="0.15">
      <c r="A8" s="31" t="s">
        <v>21</v>
      </c>
      <c r="B8" s="254"/>
      <c r="C8" s="191"/>
      <c r="D8" s="105">
        <v>165900</v>
      </c>
      <c r="E8" s="119">
        <v>436800</v>
      </c>
      <c r="F8" s="113">
        <v>0</v>
      </c>
      <c r="G8" s="191"/>
      <c r="H8" s="48"/>
      <c r="I8" s="49"/>
      <c r="J8" s="50"/>
      <c r="K8" s="50"/>
      <c r="L8" s="50">
        <f t="shared" si="0"/>
        <v>0</v>
      </c>
      <c r="M8" s="64"/>
      <c r="N8" s="49"/>
      <c r="O8" s="50">
        <f t="shared" ref="O8:O32" si="1">M8*N8*0.8</f>
        <v>0</v>
      </c>
      <c r="P8" s="6">
        <v>300</v>
      </c>
      <c r="Q8" s="7">
        <v>159</v>
      </c>
      <c r="R8" s="8">
        <f t="shared" ref="R8:R32" si="2">P8*Q8*0.8</f>
        <v>38160</v>
      </c>
      <c r="S8" s="26">
        <v>200</v>
      </c>
      <c r="T8" s="7">
        <v>197</v>
      </c>
      <c r="U8" s="23">
        <f t="shared" ref="U8:U32" si="3">S8*T8*0.8</f>
        <v>31520</v>
      </c>
      <c r="V8" s="64"/>
      <c r="W8" s="49"/>
      <c r="X8" s="79">
        <f t="shared" ref="X8:X32" si="4">V8*W8*0.8</f>
        <v>0</v>
      </c>
      <c r="Y8" s="48"/>
      <c r="Z8" s="49"/>
      <c r="AA8" s="50">
        <f t="shared" ref="AA8:AA32" si="5">Y8*Z8*0.8</f>
        <v>0</v>
      </c>
      <c r="AB8" s="6">
        <v>180</v>
      </c>
      <c r="AC8" s="7">
        <v>405</v>
      </c>
      <c r="AD8" s="23">
        <f t="shared" ref="AD8:AD32" si="6">AB8*AC8*0.8</f>
        <v>58320</v>
      </c>
      <c r="AE8" s="191"/>
      <c r="AF8" s="194"/>
      <c r="AG8" s="178"/>
      <c r="AH8" s="3"/>
    </row>
    <row r="9" spans="1:34" ht="39.950000000000003" customHeight="1" x14ac:dyDescent="0.15">
      <c r="A9" s="31" t="s">
        <v>22</v>
      </c>
      <c r="B9" s="254"/>
      <c r="C9" s="191"/>
      <c r="D9" s="105">
        <v>0</v>
      </c>
      <c r="E9" s="119">
        <v>0</v>
      </c>
      <c r="F9" s="113">
        <v>0</v>
      </c>
      <c r="G9" s="191"/>
      <c r="H9" s="48"/>
      <c r="I9" s="49"/>
      <c r="J9" s="50"/>
      <c r="K9" s="50"/>
      <c r="L9" s="50">
        <f t="shared" si="0"/>
        <v>0</v>
      </c>
      <c r="M9" s="64"/>
      <c r="N9" s="49"/>
      <c r="O9" s="50">
        <f t="shared" si="1"/>
        <v>0</v>
      </c>
      <c r="P9" s="64"/>
      <c r="Q9" s="49"/>
      <c r="R9" s="79">
        <f t="shared" si="2"/>
        <v>0</v>
      </c>
      <c r="S9" s="48"/>
      <c r="T9" s="49"/>
      <c r="U9" s="50">
        <f t="shared" si="3"/>
        <v>0</v>
      </c>
      <c r="V9" s="64"/>
      <c r="W9" s="49"/>
      <c r="X9" s="79">
        <f t="shared" si="4"/>
        <v>0</v>
      </c>
      <c r="Y9" s="48"/>
      <c r="Z9" s="49"/>
      <c r="AA9" s="50">
        <f t="shared" si="5"/>
        <v>0</v>
      </c>
      <c r="AB9" s="64"/>
      <c r="AC9" s="49"/>
      <c r="AD9" s="50">
        <f t="shared" si="6"/>
        <v>0</v>
      </c>
      <c r="AE9" s="191"/>
      <c r="AF9" s="194"/>
      <c r="AG9" s="178"/>
      <c r="AH9" s="3"/>
    </row>
    <row r="10" spans="1:34" ht="39.950000000000003" customHeight="1" x14ac:dyDescent="0.15">
      <c r="A10" s="32" t="s">
        <v>3</v>
      </c>
      <c r="B10" s="234"/>
      <c r="C10" s="192"/>
      <c r="D10" s="106">
        <v>357500</v>
      </c>
      <c r="E10" s="120">
        <v>0</v>
      </c>
      <c r="F10" s="114">
        <v>0</v>
      </c>
      <c r="G10" s="192"/>
      <c r="H10" s="51"/>
      <c r="I10" s="52"/>
      <c r="J10" s="53"/>
      <c r="K10" s="53"/>
      <c r="L10" s="53">
        <f t="shared" si="0"/>
        <v>0</v>
      </c>
      <c r="M10" s="65"/>
      <c r="N10" s="52"/>
      <c r="O10" s="53">
        <f t="shared" si="1"/>
        <v>0</v>
      </c>
      <c r="P10" s="14">
        <v>2000</v>
      </c>
      <c r="Q10" s="15">
        <v>196</v>
      </c>
      <c r="R10" s="16">
        <f t="shared" si="2"/>
        <v>313600</v>
      </c>
      <c r="S10" s="51"/>
      <c r="T10" s="52"/>
      <c r="U10" s="53">
        <f t="shared" si="3"/>
        <v>0</v>
      </c>
      <c r="V10" s="65"/>
      <c r="W10" s="52"/>
      <c r="X10" s="73">
        <f t="shared" si="4"/>
        <v>0</v>
      </c>
      <c r="Y10" s="51"/>
      <c r="Z10" s="52"/>
      <c r="AA10" s="53">
        <f t="shared" si="5"/>
        <v>0</v>
      </c>
      <c r="AB10" s="65"/>
      <c r="AC10" s="52"/>
      <c r="AD10" s="53">
        <f t="shared" si="6"/>
        <v>0</v>
      </c>
      <c r="AE10" s="192"/>
      <c r="AF10" s="195"/>
      <c r="AG10" s="174"/>
      <c r="AH10" s="9" t="s">
        <v>40</v>
      </c>
    </row>
    <row r="11" spans="1:34" ht="39.950000000000003" customHeight="1" x14ac:dyDescent="0.15">
      <c r="A11" s="33" t="s">
        <v>23</v>
      </c>
      <c r="B11" s="135" t="s">
        <v>74</v>
      </c>
      <c r="C11" s="38">
        <f t="shared" ref="C11:C32" si="7">SUM(D11:F11)</f>
        <v>492000</v>
      </c>
      <c r="D11" s="107">
        <v>42000</v>
      </c>
      <c r="E11" s="121">
        <v>300000</v>
      </c>
      <c r="F11" s="115">
        <v>150000</v>
      </c>
      <c r="G11" s="38">
        <f t="shared" ref="G11:G18" si="8">L11+O11+R11+U11+X11+AA11+AD11</f>
        <v>60000</v>
      </c>
      <c r="H11" s="54"/>
      <c r="I11" s="55"/>
      <c r="J11" s="56"/>
      <c r="K11" s="56"/>
      <c r="L11" s="56">
        <f t="shared" si="0"/>
        <v>0</v>
      </c>
      <c r="M11" s="132">
        <v>150</v>
      </c>
      <c r="N11" s="133">
        <v>500</v>
      </c>
      <c r="O11" s="24">
        <f t="shared" si="1"/>
        <v>60000</v>
      </c>
      <c r="P11" s="66"/>
      <c r="Q11" s="55"/>
      <c r="R11" s="69">
        <f t="shared" si="2"/>
        <v>0</v>
      </c>
      <c r="S11" s="54"/>
      <c r="T11" s="55"/>
      <c r="U11" s="56">
        <f t="shared" si="3"/>
        <v>0</v>
      </c>
      <c r="V11" s="66"/>
      <c r="W11" s="55"/>
      <c r="X11" s="69">
        <f t="shared" si="4"/>
        <v>0</v>
      </c>
      <c r="Y11" s="54"/>
      <c r="Z11" s="55"/>
      <c r="AA11" s="56">
        <f t="shared" si="5"/>
        <v>0</v>
      </c>
      <c r="AB11" s="66"/>
      <c r="AC11" s="55"/>
      <c r="AD11" s="56">
        <f t="shared" si="6"/>
        <v>0</v>
      </c>
      <c r="AE11" s="38">
        <f t="shared" ref="AE11:AE32" si="9">C11-G11</f>
        <v>432000</v>
      </c>
      <c r="AF11" s="128">
        <f t="shared" ref="AF11:AF18" si="10">G11/C11</f>
        <v>0.12195121951219512</v>
      </c>
      <c r="AG11" s="125">
        <f t="shared" ref="AG11:AG32" si="11">G11/(D11+E11)</f>
        <v>0.17543859649122806</v>
      </c>
      <c r="AH11" s="4" t="s">
        <v>69</v>
      </c>
    </row>
    <row r="12" spans="1:34" ht="39.950000000000003" customHeight="1" x14ac:dyDescent="0.15">
      <c r="A12" s="33" t="s">
        <v>4</v>
      </c>
      <c r="B12" s="233" t="s">
        <v>77</v>
      </c>
      <c r="C12" s="38">
        <f t="shared" si="7"/>
        <v>497000</v>
      </c>
      <c r="D12" s="107">
        <v>497000</v>
      </c>
      <c r="E12" s="121">
        <v>0</v>
      </c>
      <c r="F12" s="115">
        <v>0</v>
      </c>
      <c r="G12" s="38">
        <f t="shared" si="8"/>
        <v>120000</v>
      </c>
      <c r="H12" s="57"/>
      <c r="I12" s="58"/>
      <c r="J12" s="59"/>
      <c r="K12" s="59"/>
      <c r="L12" s="59">
        <f t="shared" si="0"/>
        <v>0</v>
      </c>
      <c r="M12" s="20">
        <v>1500</v>
      </c>
      <c r="N12" s="21">
        <v>100</v>
      </c>
      <c r="O12" s="25">
        <f t="shared" si="1"/>
        <v>120000</v>
      </c>
      <c r="P12" s="70"/>
      <c r="Q12" s="58"/>
      <c r="R12" s="71">
        <f t="shared" si="2"/>
        <v>0</v>
      </c>
      <c r="S12" s="57"/>
      <c r="T12" s="58"/>
      <c r="U12" s="59">
        <f t="shared" si="3"/>
        <v>0</v>
      </c>
      <c r="V12" s="70"/>
      <c r="W12" s="58"/>
      <c r="X12" s="71">
        <f t="shared" si="4"/>
        <v>0</v>
      </c>
      <c r="Y12" s="57"/>
      <c r="Z12" s="58"/>
      <c r="AA12" s="59">
        <f t="shared" si="5"/>
        <v>0</v>
      </c>
      <c r="AB12" s="70"/>
      <c r="AC12" s="58"/>
      <c r="AD12" s="59">
        <f t="shared" si="6"/>
        <v>0</v>
      </c>
      <c r="AE12" s="43">
        <f t="shared" si="9"/>
        <v>377000</v>
      </c>
      <c r="AF12" s="129">
        <f t="shared" si="10"/>
        <v>0.2414486921529175</v>
      </c>
      <c r="AG12" s="126">
        <f t="shared" si="11"/>
        <v>0.2414486921529175</v>
      </c>
      <c r="AH12" s="10"/>
    </row>
    <row r="13" spans="1:34" ht="39.950000000000003" customHeight="1" x14ac:dyDescent="0.15">
      <c r="A13" s="33" t="s">
        <v>5</v>
      </c>
      <c r="B13" s="254"/>
      <c r="C13" s="38">
        <f t="shared" si="7"/>
        <v>246500</v>
      </c>
      <c r="D13" s="107">
        <v>246500</v>
      </c>
      <c r="E13" s="121">
        <v>0</v>
      </c>
      <c r="F13" s="115">
        <v>0</v>
      </c>
      <c r="G13" s="38">
        <f t="shared" si="8"/>
        <v>64000</v>
      </c>
      <c r="H13" s="54"/>
      <c r="I13" s="55"/>
      <c r="J13" s="56"/>
      <c r="K13" s="56"/>
      <c r="L13" s="56">
        <f t="shared" si="0"/>
        <v>0</v>
      </c>
      <c r="M13" s="17">
        <v>4000</v>
      </c>
      <c r="N13" s="18">
        <v>20</v>
      </c>
      <c r="O13" s="24">
        <f t="shared" si="1"/>
        <v>64000</v>
      </c>
      <c r="P13" s="66"/>
      <c r="Q13" s="55"/>
      <c r="R13" s="69">
        <f t="shared" si="2"/>
        <v>0</v>
      </c>
      <c r="S13" s="54"/>
      <c r="T13" s="55"/>
      <c r="U13" s="56">
        <f t="shared" si="3"/>
        <v>0</v>
      </c>
      <c r="V13" s="66"/>
      <c r="W13" s="55"/>
      <c r="X13" s="69">
        <f t="shared" si="4"/>
        <v>0</v>
      </c>
      <c r="Y13" s="54"/>
      <c r="Z13" s="55"/>
      <c r="AA13" s="56">
        <f t="shared" si="5"/>
        <v>0</v>
      </c>
      <c r="AB13" s="66"/>
      <c r="AC13" s="55"/>
      <c r="AD13" s="56">
        <f t="shared" si="6"/>
        <v>0</v>
      </c>
      <c r="AE13" s="38">
        <f t="shared" si="9"/>
        <v>182500</v>
      </c>
      <c r="AF13" s="128">
        <f t="shared" si="10"/>
        <v>0.25963488843813387</v>
      </c>
      <c r="AG13" s="125">
        <f t="shared" si="11"/>
        <v>0.25963488843813387</v>
      </c>
      <c r="AH13" s="4"/>
    </row>
    <row r="14" spans="1:34" ht="39.950000000000003" customHeight="1" x14ac:dyDescent="0.15">
      <c r="A14" s="33" t="s">
        <v>6</v>
      </c>
      <c r="B14" s="234"/>
      <c r="C14" s="38">
        <f t="shared" si="7"/>
        <v>105000</v>
      </c>
      <c r="D14" s="107">
        <v>105000</v>
      </c>
      <c r="E14" s="121">
        <v>0</v>
      </c>
      <c r="F14" s="115">
        <v>0</v>
      </c>
      <c r="G14" s="38">
        <f t="shared" si="8"/>
        <v>24000</v>
      </c>
      <c r="H14" s="54"/>
      <c r="I14" s="55"/>
      <c r="J14" s="56"/>
      <c r="K14" s="56"/>
      <c r="L14" s="56">
        <f t="shared" si="0"/>
        <v>0</v>
      </c>
      <c r="M14" s="17">
        <v>1500</v>
      </c>
      <c r="N14" s="18">
        <v>20</v>
      </c>
      <c r="O14" s="24">
        <f t="shared" si="1"/>
        <v>24000</v>
      </c>
      <c r="P14" s="66"/>
      <c r="Q14" s="55"/>
      <c r="R14" s="69">
        <f t="shared" si="2"/>
        <v>0</v>
      </c>
      <c r="S14" s="54"/>
      <c r="T14" s="55"/>
      <c r="U14" s="56">
        <f t="shared" si="3"/>
        <v>0</v>
      </c>
      <c r="V14" s="66"/>
      <c r="W14" s="55"/>
      <c r="X14" s="69">
        <f t="shared" si="4"/>
        <v>0</v>
      </c>
      <c r="Y14" s="54"/>
      <c r="Z14" s="55"/>
      <c r="AA14" s="56">
        <f t="shared" si="5"/>
        <v>0</v>
      </c>
      <c r="AB14" s="66"/>
      <c r="AC14" s="55"/>
      <c r="AD14" s="56">
        <f t="shared" si="6"/>
        <v>0</v>
      </c>
      <c r="AE14" s="38">
        <f t="shared" si="9"/>
        <v>81000</v>
      </c>
      <c r="AF14" s="128">
        <f t="shared" si="10"/>
        <v>0.22857142857142856</v>
      </c>
      <c r="AG14" s="125">
        <f t="shared" si="11"/>
        <v>0.22857142857142856</v>
      </c>
      <c r="AH14" s="4"/>
    </row>
    <row r="15" spans="1:34" ht="39.950000000000003" customHeight="1" x14ac:dyDescent="0.15">
      <c r="A15" s="33" t="s">
        <v>7</v>
      </c>
      <c r="B15" s="135" t="s">
        <v>78</v>
      </c>
      <c r="C15" s="38">
        <f t="shared" si="7"/>
        <v>440200</v>
      </c>
      <c r="D15" s="107">
        <v>0</v>
      </c>
      <c r="E15" s="121">
        <v>78600</v>
      </c>
      <c r="F15" s="115">
        <v>361600</v>
      </c>
      <c r="G15" s="38">
        <f t="shared" si="8"/>
        <v>201600</v>
      </c>
      <c r="H15" s="54"/>
      <c r="I15" s="55"/>
      <c r="J15" s="56"/>
      <c r="K15" s="56"/>
      <c r="L15" s="56">
        <f t="shared" si="0"/>
        <v>0</v>
      </c>
      <c r="M15" s="17">
        <v>63</v>
      </c>
      <c r="N15" s="18">
        <v>4000</v>
      </c>
      <c r="O15" s="24">
        <f t="shared" si="1"/>
        <v>201600</v>
      </c>
      <c r="P15" s="66"/>
      <c r="Q15" s="55"/>
      <c r="R15" s="69">
        <f t="shared" si="2"/>
        <v>0</v>
      </c>
      <c r="S15" s="54"/>
      <c r="T15" s="55"/>
      <c r="U15" s="56">
        <f t="shared" si="3"/>
        <v>0</v>
      </c>
      <c r="V15" s="66"/>
      <c r="W15" s="55"/>
      <c r="X15" s="69">
        <f t="shared" si="4"/>
        <v>0</v>
      </c>
      <c r="Y15" s="54"/>
      <c r="Z15" s="55"/>
      <c r="AA15" s="56">
        <f t="shared" si="5"/>
        <v>0</v>
      </c>
      <c r="AB15" s="66"/>
      <c r="AC15" s="55"/>
      <c r="AD15" s="56">
        <f t="shared" si="6"/>
        <v>0</v>
      </c>
      <c r="AE15" s="38">
        <f t="shared" si="9"/>
        <v>238600</v>
      </c>
      <c r="AF15" s="128">
        <f t="shared" si="10"/>
        <v>0.45797364834166288</v>
      </c>
      <c r="AG15" s="125">
        <f t="shared" si="11"/>
        <v>2.5648854961832059</v>
      </c>
      <c r="AH15" s="4"/>
    </row>
    <row r="16" spans="1:34" ht="39.950000000000003" customHeight="1" x14ac:dyDescent="0.15">
      <c r="A16" s="34" t="s">
        <v>24</v>
      </c>
      <c r="B16" s="136" t="s">
        <v>79</v>
      </c>
      <c r="C16" s="38">
        <f t="shared" si="7"/>
        <v>15906</v>
      </c>
      <c r="D16" s="107">
        <v>15906</v>
      </c>
      <c r="E16" s="121">
        <v>0</v>
      </c>
      <c r="F16" s="115">
        <v>0</v>
      </c>
      <c r="G16" s="38">
        <f t="shared" si="8"/>
        <v>28000</v>
      </c>
      <c r="H16" s="27">
        <v>10000</v>
      </c>
      <c r="I16" s="18">
        <v>2</v>
      </c>
      <c r="J16" s="56"/>
      <c r="K16" s="56"/>
      <c r="L16" s="24">
        <f t="shared" si="0"/>
        <v>20000</v>
      </c>
      <c r="M16" s="17">
        <v>1000</v>
      </c>
      <c r="N16" s="18">
        <v>10</v>
      </c>
      <c r="O16" s="24">
        <f t="shared" si="1"/>
        <v>8000</v>
      </c>
      <c r="P16" s="66"/>
      <c r="Q16" s="55"/>
      <c r="R16" s="69">
        <f t="shared" si="2"/>
        <v>0</v>
      </c>
      <c r="S16" s="54"/>
      <c r="T16" s="55"/>
      <c r="U16" s="56">
        <f t="shared" si="3"/>
        <v>0</v>
      </c>
      <c r="V16" s="66"/>
      <c r="W16" s="55"/>
      <c r="X16" s="69">
        <f t="shared" si="4"/>
        <v>0</v>
      </c>
      <c r="Y16" s="54"/>
      <c r="Z16" s="55"/>
      <c r="AA16" s="56">
        <f t="shared" si="5"/>
        <v>0</v>
      </c>
      <c r="AB16" s="66"/>
      <c r="AC16" s="55"/>
      <c r="AD16" s="56">
        <f t="shared" si="6"/>
        <v>0</v>
      </c>
      <c r="AE16" s="81">
        <f t="shared" si="9"/>
        <v>-12094</v>
      </c>
      <c r="AF16" s="128">
        <f t="shared" si="10"/>
        <v>1.7603420093046649</v>
      </c>
      <c r="AG16" s="125">
        <f t="shared" si="11"/>
        <v>1.7603420093046649</v>
      </c>
      <c r="AH16" s="4"/>
    </row>
    <row r="17" spans="1:34" ht="39.950000000000003" customHeight="1" x14ac:dyDescent="0.15">
      <c r="A17" s="33" t="s">
        <v>25</v>
      </c>
      <c r="B17" s="135" t="s">
        <v>80</v>
      </c>
      <c r="C17" s="38">
        <f t="shared" si="7"/>
        <v>129600</v>
      </c>
      <c r="D17" s="107">
        <v>129600</v>
      </c>
      <c r="E17" s="121">
        <v>0</v>
      </c>
      <c r="F17" s="115">
        <v>0</v>
      </c>
      <c r="G17" s="38">
        <f t="shared" si="8"/>
        <v>91200</v>
      </c>
      <c r="H17" s="27">
        <v>91200</v>
      </c>
      <c r="I17" s="18">
        <v>1</v>
      </c>
      <c r="J17" s="56"/>
      <c r="K17" s="56"/>
      <c r="L17" s="24">
        <f t="shared" si="0"/>
        <v>91200</v>
      </c>
      <c r="M17" s="66"/>
      <c r="N17" s="55"/>
      <c r="O17" s="56">
        <f t="shared" si="1"/>
        <v>0</v>
      </c>
      <c r="P17" s="66"/>
      <c r="Q17" s="55"/>
      <c r="R17" s="69">
        <f t="shared" si="2"/>
        <v>0</v>
      </c>
      <c r="S17" s="54"/>
      <c r="T17" s="55"/>
      <c r="U17" s="56">
        <f t="shared" si="3"/>
        <v>0</v>
      </c>
      <c r="V17" s="66"/>
      <c r="W17" s="55"/>
      <c r="X17" s="69">
        <f t="shared" si="4"/>
        <v>0</v>
      </c>
      <c r="Y17" s="54"/>
      <c r="Z17" s="55"/>
      <c r="AA17" s="56">
        <f t="shared" si="5"/>
        <v>0</v>
      </c>
      <c r="AB17" s="66"/>
      <c r="AC17" s="55"/>
      <c r="AD17" s="56">
        <f t="shared" si="6"/>
        <v>0</v>
      </c>
      <c r="AE17" s="38">
        <f t="shared" si="9"/>
        <v>38400</v>
      </c>
      <c r="AF17" s="128">
        <f t="shared" si="10"/>
        <v>0.70370370370370372</v>
      </c>
      <c r="AG17" s="125">
        <f t="shared" si="11"/>
        <v>0.70370370370370372</v>
      </c>
      <c r="AH17" s="4"/>
    </row>
    <row r="18" spans="1:34" ht="39.950000000000003" customHeight="1" x14ac:dyDescent="0.15">
      <c r="A18" s="33" t="s">
        <v>26</v>
      </c>
      <c r="B18" s="135" t="s">
        <v>81</v>
      </c>
      <c r="C18" s="38">
        <f t="shared" si="7"/>
        <v>19500</v>
      </c>
      <c r="D18" s="107">
        <v>19500</v>
      </c>
      <c r="E18" s="121">
        <v>0</v>
      </c>
      <c r="F18" s="115">
        <v>0</v>
      </c>
      <c r="G18" s="38">
        <f t="shared" si="8"/>
        <v>14400</v>
      </c>
      <c r="H18" s="54"/>
      <c r="I18" s="55"/>
      <c r="J18" s="56"/>
      <c r="K18" s="56"/>
      <c r="L18" s="56">
        <f t="shared" si="0"/>
        <v>0</v>
      </c>
      <c r="M18" s="17">
        <v>1000</v>
      </c>
      <c r="N18" s="18">
        <v>18</v>
      </c>
      <c r="O18" s="24">
        <f t="shared" si="1"/>
        <v>14400</v>
      </c>
      <c r="P18" s="66"/>
      <c r="Q18" s="55"/>
      <c r="R18" s="69">
        <f t="shared" si="2"/>
        <v>0</v>
      </c>
      <c r="S18" s="54"/>
      <c r="T18" s="55"/>
      <c r="U18" s="56">
        <f t="shared" si="3"/>
        <v>0</v>
      </c>
      <c r="V18" s="66"/>
      <c r="W18" s="55"/>
      <c r="X18" s="69">
        <f t="shared" si="4"/>
        <v>0</v>
      </c>
      <c r="Y18" s="54"/>
      <c r="Z18" s="55"/>
      <c r="AA18" s="56">
        <f t="shared" si="5"/>
        <v>0</v>
      </c>
      <c r="AB18" s="66"/>
      <c r="AC18" s="55"/>
      <c r="AD18" s="56">
        <f t="shared" si="6"/>
        <v>0</v>
      </c>
      <c r="AE18" s="38">
        <f t="shared" si="9"/>
        <v>5100</v>
      </c>
      <c r="AF18" s="128">
        <f t="shared" si="10"/>
        <v>0.7384615384615385</v>
      </c>
      <c r="AG18" s="125">
        <f t="shared" si="11"/>
        <v>0.7384615384615385</v>
      </c>
      <c r="AH18" s="4"/>
    </row>
    <row r="19" spans="1:34" ht="39.950000000000003" customHeight="1" x14ac:dyDescent="0.15">
      <c r="A19" s="35" t="s">
        <v>0</v>
      </c>
      <c r="B19" s="233" t="s">
        <v>76</v>
      </c>
      <c r="C19" s="198">
        <f t="shared" si="7"/>
        <v>1716000</v>
      </c>
      <c r="D19" s="245">
        <v>516000</v>
      </c>
      <c r="E19" s="243">
        <v>200000</v>
      </c>
      <c r="F19" s="229">
        <v>1000000</v>
      </c>
      <c r="G19" s="198">
        <f>L19+O19+R19+U19+X19+AA19+AD19+L20+O20+R20+U20+X20+AA20+AD20</f>
        <v>356000</v>
      </c>
      <c r="H19" s="28">
        <v>20000</v>
      </c>
      <c r="I19" s="12">
        <v>7</v>
      </c>
      <c r="J19" s="47"/>
      <c r="K19" s="47"/>
      <c r="L19" s="22">
        <f t="shared" si="0"/>
        <v>140000</v>
      </c>
      <c r="M19" s="63"/>
      <c r="N19" s="46"/>
      <c r="O19" s="47">
        <f t="shared" si="1"/>
        <v>0</v>
      </c>
      <c r="P19" s="63"/>
      <c r="Q19" s="46"/>
      <c r="R19" s="72">
        <f t="shared" si="2"/>
        <v>0</v>
      </c>
      <c r="S19" s="45"/>
      <c r="T19" s="46"/>
      <c r="U19" s="47">
        <f t="shared" si="3"/>
        <v>0</v>
      </c>
      <c r="V19" s="11">
        <v>5000</v>
      </c>
      <c r="W19" s="12">
        <v>30</v>
      </c>
      <c r="X19" s="13">
        <f t="shared" si="4"/>
        <v>120000</v>
      </c>
      <c r="Y19" s="45"/>
      <c r="Z19" s="46"/>
      <c r="AA19" s="47">
        <f t="shared" si="5"/>
        <v>0</v>
      </c>
      <c r="AB19" s="63"/>
      <c r="AC19" s="46"/>
      <c r="AD19" s="47">
        <f t="shared" si="6"/>
        <v>0</v>
      </c>
      <c r="AE19" s="198">
        <f>C19-G19</f>
        <v>1360000</v>
      </c>
      <c r="AF19" s="196">
        <f>G19/C19</f>
        <v>0.20745920745920746</v>
      </c>
      <c r="AG19" s="173">
        <f t="shared" si="11"/>
        <v>0.4972067039106145</v>
      </c>
      <c r="AH19" s="179"/>
    </row>
    <row r="20" spans="1:34" ht="39.950000000000003" customHeight="1" x14ac:dyDescent="0.15">
      <c r="A20" s="36" t="s">
        <v>27</v>
      </c>
      <c r="B20" s="234"/>
      <c r="C20" s="192"/>
      <c r="D20" s="246"/>
      <c r="E20" s="244"/>
      <c r="F20" s="230"/>
      <c r="G20" s="192"/>
      <c r="H20" s="51"/>
      <c r="I20" s="52"/>
      <c r="J20" s="53"/>
      <c r="K20" s="53"/>
      <c r="L20" s="53">
        <f t="shared" si="0"/>
        <v>0</v>
      </c>
      <c r="M20" s="65"/>
      <c r="N20" s="52"/>
      <c r="O20" s="53">
        <f t="shared" si="1"/>
        <v>0</v>
      </c>
      <c r="P20" s="65"/>
      <c r="Q20" s="52"/>
      <c r="R20" s="73">
        <f t="shared" si="2"/>
        <v>0</v>
      </c>
      <c r="S20" s="51"/>
      <c r="T20" s="52"/>
      <c r="U20" s="53">
        <f t="shared" si="3"/>
        <v>0</v>
      </c>
      <c r="V20" s="101">
        <v>3000</v>
      </c>
      <c r="W20" s="102">
        <v>40</v>
      </c>
      <c r="X20" s="103">
        <f t="shared" si="4"/>
        <v>96000</v>
      </c>
      <c r="Y20" s="51"/>
      <c r="Z20" s="52"/>
      <c r="AA20" s="53">
        <f t="shared" si="5"/>
        <v>0</v>
      </c>
      <c r="AB20" s="65"/>
      <c r="AC20" s="52"/>
      <c r="AD20" s="53">
        <f t="shared" si="6"/>
        <v>0</v>
      </c>
      <c r="AE20" s="192"/>
      <c r="AF20" s="195"/>
      <c r="AG20" s="174"/>
      <c r="AH20" s="180"/>
    </row>
    <row r="21" spans="1:34" ht="39.950000000000003" customHeight="1" x14ac:dyDescent="0.15">
      <c r="A21" s="33" t="s">
        <v>8</v>
      </c>
      <c r="B21" s="135" t="s">
        <v>71</v>
      </c>
      <c r="C21" s="38">
        <f t="shared" si="7"/>
        <v>626851</v>
      </c>
      <c r="D21" s="107">
        <v>154351</v>
      </c>
      <c r="E21" s="121">
        <v>0</v>
      </c>
      <c r="F21" s="131">
        <v>472500</v>
      </c>
      <c r="G21" s="38">
        <f>L21+O21+R21+U21+X21+AA21+AD21</f>
        <v>60000</v>
      </c>
      <c r="H21" s="27">
        <v>5000</v>
      </c>
      <c r="I21" s="18">
        <v>12</v>
      </c>
      <c r="J21" s="56"/>
      <c r="K21" s="56"/>
      <c r="L21" s="24">
        <f t="shared" si="0"/>
        <v>60000</v>
      </c>
      <c r="M21" s="66"/>
      <c r="N21" s="55"/>
      <c r="O21" s="56">
        <f t="shared" si="1"/>
        <v>0</v>
      </c>
      <c r="P21" s="66"/>
      <c r="Q21" s="55"/>
      <c r="R21" s="69">
        <f t="shared" si="2"/>
        <v>0</v>
      </c>
      <c r="S21" s="54"/>
      <c r="T21" s="55"/>
      <c r="U21" s="56">
        <f t="shared" si="3"/>
        <v>0</v>
      </c>
      <c r="V21" s="66"/>
      <c r="W21" s="55"/>
      <c r="X21" s="69">
        <f t="shared" si="4"/>
        <v>0</v>
      </c>
      <c r="Y21" s="54"/>
      <c r="Z21" s="55"/>
      <c r="AA21" s="56">
        <f t="shared" si="5"/>
        <v>0</v>
      </c>
      <c r="AB21" s="66"/>
      <c r="AC21" s="55"/>
      <c r="AD21" s="56">
        <f t="shared" si="6"/>
        <v>0</v>
      </c>
      <c r="AE21" s="38">
        <f t="shared" si="9"/>
        <v>566851</v>
      </c>
      <c r="AF21" s="128">
        <f t="shared" ref="AF21:AF27" si="12">G21/C21</f>
        <v>9.5716525936785618E-2</v>
      </c>
      <c r="AG21" s="125">
        <f t="shared" si="11"/>
        <v>0.38872440087851717</v>
      </c>
      <c r="AH21" s="4"/>
    </row>
    <row r="22" spans="1:34" ht="39.950000000000003" customHeight="1" x14ac:dyDescent="0.15">
      <c r="A22" s="83" t="s">
        <v>28</v>
      </c>
      <c r="B22" s="235" t="s">
        <v>82</v>
      </c>
      <c r="C22" s="198">
        <f t="shared" si="7"/>
        <v>471600</v>
      </c>
      <c r="D22" s="245">
        <v>71600</v>
      </c>
      <c r="E22" s="243">
        <v>200000</v>
      </c>
      <c r="F22" s="267">
        <v>200000</v>
      </c>
      <c r="G22" s="198">
        <f>L22+O22+R22+U22+X22+AA22+AD22</f>
        <v>56800</v>
      </c>
      <c r="H22" s="239">
        <v>20000</v>
      </c>
      <c r="I22" s="241">
        <v>2</v>
      </c>
      <c r="J22" s="241">
        <v>10000</v>
      </c>
      <c r="K22" s="241">
        <v>3</v>
      </c>
      <c r="L22" s="269">
        <f t="shared" si="0"/>
        <v>40000</v>
      </c>
      <c r="M22" s="271">
        <v>700</v>
      </c>
      <c r="N22" s="241">
        <v>30</v>
      </c>
      <c r="O22" s="269">
        <f t="shared" si="1"/>
        <v>16800</v>
      </c>
      <c r="P22" s="212"/>
      <c r="Q22" s="210"/>
      <c r="R22" s="208">
        <f t="shared" si="2"/>
        <v>0</v>
      </c>
      <c r="S22" s="212"/>
      <c r="T22" s="210"/>
      <c r="U22" s="208">
        <f t="shared" si="3"/>
        <v>0</v>
      </c>
      <c r="V22" s="212"/>
      <c r="W22" s="210"/>
      <c r="X22" s="208">
        <f t="shared" si="4"/>
        <v>0</v>
      </c>
      <c r="Y22" s="212"/>
      <c r="Z22" s="210"/>
      <c r="AA22" s="208">
        <f t="shared" si="5"/>
        <v>0</v>
      </c>
      <c r="AB22" s="212"/>
      <c r="AC22" s="210"/>
      <c r="AD22" s="214">
        <f t="shared" si="6"/>
        <v>0</v>
      </c>
      <c r="AE22" s="198">
        <f t="shared" si="9"/>
        <v>414800</v>
      </c>
      <c r="AF22" s="196">
        <f t="shared" si="12"/>
        <v>0.12044105173876166</v>
      </c>
      <c r="AG22" s="173">
        <f t="shared" si="11"/>
        <v>0.20913107511045656</v>
      </c>
      <c r="AH22" s="175" t="s">
        <v>68</v>
      </c>
    </row>
    <row r="23" spans="1:34" ht="39.950000000000003" customHeight="1" x14ac:dyDescent="0.15">
      <c r="A23" s="32" t="s">
        <v>9</v>
      </c>
      <c r="B23" s="236"/>
      <c r="C23" s="192"/>
      <c r="D23" s="246"/>
      <c r="E23" s="244"/>
      <c r="F23" s="268"/>
      <c r="G23" s="192"/>
      <c r="H23" s="240"/>
      <c r="I23" s="242"/>
      <c r="J23" s="242"/>
      <c r="K23" s="242"/>
      <c r="L23" s="270"/>
      <c r="M23" s="272"/>
      <c r="N23" s="242"/>
      <c r="O23" s="270"/>
      <c r="P23" s="213"/>
      <c r="Q23" s="211"/>
      <c r="R23" s="209"/>
      <c r="S23" s="213"/>
      <c r="T23" s="211"/>
      <c r="U23" s="209"/>
      <c r="V23" s="213"/>
      <c r="W23" s="211"/>
      <c r="X23" s="209"/>
      <c r="Y23" s="213"/>
      <c r="Z23" s="211"/>
      <c r="AA23" s="209"/>
      <c r="AB23" s="213"/>
      <c r="AC23" s="211"/>
      <c r="AD23" s="215"/>
      <c r="AE23" s="192"/>
      <c r="AF23" s="195"/>
      <c r="AG23" s="174"/>
      <c r="AH23" s="176"/>
    </row>
    <row r="24" spans="1:34" ht="39.950000000000003" customHeight="1" x14ac:dyDescent="0.15">
      <c r="A24" s="36" t="s">
        <v>29</v>
      </c>
      <c r="B24" s="134" t="s">
        <v>43</v>
      </c>
      <c r="C24" s="88">
        <f t="shared" si="7"/>
        <v>478200</v>
      </c>
      <c r="D24" s="108">
        <v>178200</v>
      </c>
      <c r="E24" s="122">
        <v>0</v>
      </c>
      <c r="F24" s="116">
        <v>300000</v>
      </c>
      <c r="G24" s="88">
        <f t="shared" ref="G24:G31" si="13">L24+O24+R24+U24+X24+AA24+AD24</f>
        <v>68000</v>
      </c>
      <c r="H24" s="54"/>
      <c r="I24" s="55"/>
      <c r="J24" s="56"/>
      <c r="K24" s="56"/>
      <c r="L24" s="56">
        <f t="shared" ref="L24:L29" si="14">H24*I24</f>
        <v>0</v>
      </c>
      <c r="M24" s="86">
        <v>500</v>
      </c>
      <c r="N24" s="84">
        <v>170</v>
      </c>
      <c r="O24" s="85">
        <f t="shared" si="1"/>
        <v>68000</v>
      </c>
      <c r="P24" s="66"/>
      <c r="Q24" s="55"/>
      <c r="R24" s="69">
        <f t="shared" si="2"/>
        <v>0</v>
      </c>
      <c r="S24" s="54"/>
      <c r="T24" s="55"/>
      <c r="U24" s="56">
        <f t="shared" si="3"/>
        <v>0</v>
      </c>
      <c r="V24" s="66"/>
      <c r="W24" s="55"/>
      <c r="X24" s="69">
        <f t="shared" si="4"/>
        <v>0</v>
      </c>
      <c r="Y24" s="54"/>
      <c r="Z24" s="55"/>
      <c r="AA24" s="56">
        <f t="shared" si="5"/>
        <v>0</v>
      </c>
      <c r="AB24" s="66"/>
      <c r="AC24" s="55"/>
      <c r="AD24" s="56">
        <f t="shared" si="6"/>
        <v>0</v>
      </c>
      <c r="AE24" s="38">
        <f t="shared" si="9"/>
        <v>410200</v>
      </c>
      <c r="AF24" s="128">
        <f t="shared" si="12"/>
        <v>0.14219991635299037</v>
      </c>
      <c r="AG24" s="125">
        <f t="shared" si="11"/>
        <v>0.38159371492704824</v>
      </c>
      <c r="AH24" s="87"/>
    </row>
    <row r="25" spans="1:34" ht="39.950000000000003" customHeight="1" x14ac:dyDescent="0.15">
      <c r="A25" s="34" t="s">
        <v>30</v>
      </c>
      <c r="B25" s="136" t="s">
        <v>83</v>
      </c>
      <c r="C25" s="38">
        <f t="shared" si="7"/>
        <v>210000</v>
      </c>
      <c r="D25" s="107">
        <v>210000</v>
      </c>
      <c r="E25" s="121">
        <v>0</v>
      </c>
      <c r="F25" s="115">
        <v>0</v>
      </c>
      <c r="G25" s="38">
        <f t="shared" si="13"/>
        <v>50480</v>
      </c>
      <c r="H25" s="54"/>
      <c r="I25" s="55"/>
      <c r="J25" s="56"/>
      <c r="K25" s="56"/>
      <c r="L25" s="56">
        <f t="shared" si="14"/>
        <v>0</v>
      </c>
      <c r="M25" s="66"/>
      <c r="N25" s="55"/>
      <c r="O25" s="56">
        <f t="shared" si="1"/>
        <v>0</v>
      </c>
      <c r="P25" s="17">
        <v>50</v>
      </c>
      <c r="Q25" s="18">
        <v>72</v>
      </c>
      <c r="R25" s="19">
        <f t="shared" si="2"/>
        <v>2880</v>
      </c>
      <c r="S25" s="54"/>
      <c r="T25" s="55"/>
      <c r="U25" s="56">
        <f t="shared" si="3"/>
        <v>0</v>
      </c>
      <c r="V25" s="66"/>
      <c r="W25" s="55"/>
      <c r="X25" s="69">
        <f t="shared" si="4"/>
        <v>0</v>
      </c>
      <c r="Y25" s="27">
        <v>3500</v>
      </c>
      <c r="Z25" s="18">
        <v>17</v>
      </c>
      <c r="AA25" s="24">
        <f t="shared" si="5"/>
        <v>47600</v>
      </c>
      <c r="AB25" s="66"/>
      <c r="AC25" s="55"/>
      <c r="AD25" s="56">
        <f t="shared" si="6"/>
        <v>0</v>
      </c>
      <c r="AE25" s="38">
        <f t="shared" si="9"/>
        <v>159520</v>
      </c>
      <c r="AF25" s="128">
        <f t="shared" si="12"/>
        <v>0.24038095238095239</v>
      </c>
      <c r="AG25" s="125">
        <f t="shared" si="11"/>
        <v>0.24038095238095239</v>
      </c>
      <c r="AH25" s="4"/>
    </row>
    <row r="26" spans="1:34" ht="39.950000000000003" customHeight="1" x14ac:dyDescent="0.15">
      <c r="A26" s="34" t="s">
        <v>1</v>
      </c>
      <c r="B26" s="136" t="s">
        <v>84</v>
      </c>
      <c r="C26" s="38">
        <f t="shared" si="7"/>
        <v>700000</v>
      </c>
      <c r="D26" s="107">
        <v>0</v>
      </c>
      <c r="E26" s="121">
        <v>700000</v>
      </c>
      <c r="F26" s="115">
        <v>0</v>
      </c>
      <c r="G26" s="38">
        <f t="shared" si="13"/>
        <v>145600</v>
      </c>
      <c r="H26" s="54"/>
      <c r="I26" s="55"/>
      <c r="J26" s="56"/>
      <c r="K26" s="56"/>
      <c r="L26" s="56">
        <f t="shared" si="14"/>
        <v>0</v>
      </c>
      <c r="M26" s="132">
        <v>650</v>
      </c>
      <c r="N26" s="18">
        <v>280</v>
      </c>
      <c r="O26" s="24">
        <f t="shared" si="1"/>
        <v>145600</v>
      </c>
      <c r="P26" s="66"/>
      <c r="Q26" s="55"/>
      <c r="R26" s="69">
        <f t="shared" si="2"/>
        <v>0</v>
      </c>
      <c r="S26" s="54"/>
      <c r="T26" s="55"/>
      <c r="U26" s="56">
        <f t="shared" si="3"/>
        <v>0</v>
      </c>
      <c r="V26" s="66"/>
      <c r="W26" s="55"/>
      <c r="X26" s="69">
        <f t="shared" si="4"/>
        <v>0</v>
      </c>
      <c r="Y26" s="54"/>
      <c r="Z26" s="55"/>
      <c r="AA26" s="56">
        <f t="shared" si="5"/>
        <v>0</v>
      </c>
      <c r="AB26" s="66"/>
      <c r="AC26" s="55"/>
      <c r="AD26" s="56">
        <f t="shared" si="6"/>
        <v>0</v>
      </c>
      <c r="AE26" s="38">
        <f t="shared" si="9"/>
        <v>554400</v>
      </c>
      <c r="AF26" s="128">
        <f t="shared" si="12"/>
        <v>0.20799999999999999</v>
      </c>
      <c r="AG26" s="125">
        <f t="shared" si="11"/>
        <v>0.20799999999999999</v>
      </c>
      <c r="AH26" s="4"/>
    </row>
    <row r="27" spans="1:34" ht="39.950000000000003" customHeight="1" x14ac:dyDescent="0.15">
      <c r="A27" s="34" t="s">
        <v>31</v>
      </c>
      <c r="B27" s="136" t="s">
        <v>85</v>
      </c>
      <c r="C27" s="38">
        <f t="shared" si="7"/>
        <v>18375</v>
      </c>
      <c r="D27" s="107">
        <v>18375</v>
      </c>
      <c r="E27" s="121">
        <v>0</v>
      </c>
      <c r="F27" s="115">
        <v>0</v>
      </c>
      <c r="G27" s="38">
        <f t="shared" si="13"/>
        <v>6400</v>
      </c>
      <c r="H27" s="54"/>
      <c r="I27" s="55"/>
      <c r="J27" s="56"/>
      <c r="K27" s="56"/>
      <c r="L27" s="56">
        <f t="shared" si="14"/>
        <v>0</v>
      </c>
      <c r="M27" s="17">
        <v>200</v>
      </c>
      <c r="N27" s="133">
        <v>40</v>
      </c>
      <c r="O27" s="24">
        <f t="shared" si="1"/>
        <v>6400</v>
      </c>
      <c r="P27" s="66"/>
      <c r="Q27" s="55"/>
      <c r="R27" s="69">
        <f t="shared" si="2"/>
        <v>0</v>
      </c>
      <c r="S27" s="54"/>
      <c r="T27" s="55"/>
      <c r="U27" s="56">
        <f t="shared" si="3"/>
        <v>0</v>
      </c>
      <c r="V27" s="66"/>
      <c r="W27" s="55"/>
      <c r="X27" s="69">
        <f t="shared" si="4"/>
        <v>0</v>
      </c>
      <c r="Y27" s="54"/>
      <c r="Z27" s="55"/>
      <c r="AA27" s="56">
        <f t="shared" si="5"/>
        <v>0</v>
      </c>
      <c r="AB27" s="66"/>
      <c r="AC27" s="55"/>
      <c r="AD27" s="56">
        <f t="shared" si="6"/>
        <v>0</v>
      </c>
      <c r="AE27" s="38">
        <f t="shared" si="9"/>
        <v>11975</v>
      </c>
      <c r="AF27" s="128">
        <f t="shared" si="12"/>
        <v>0.34829931972789113</v>
      </c>
      <c r="AG27" s="125">
        <f t="shared" si="11"/>
        <v>0.34829931972789113</v>
      </c>
      <c r="AH27" s="4"/>
    </row>
    <row r="28" spans="1:34" ht="39.950000000000003" customHeight="1" x14ac:dyDescent="0.15">
      <c r="A28" s="34" t="s">
        <v>2</v>
      </c>
      <c r="B28" s="136" t="s">
        <v>75</v>
      </c>
      <c r="C28" s="38">
        <f t="shared" si="7"/>
        <v>0</v>
      </c>
      <c r="D28" s="107">
        <v>0</v>
      </c>
      <c r="E28" s="121">
        <v>0</v>
      </c>
      <c r="F28" s="115">
        <v>0</v>
      </c>
      <c r="G28" s="38">
        <f t="shared" si="13"/>
        <v>8000</v>
      </c>
      <c r="H28" s="27">
        <v>2000</v>
      </c>
      <c r="I28" s="18">
        <v>4</v>
      </c>
      <c r="J28" s="56"/>
      <c r="K28" s="56"/>
      <c r="L28" s="24">
        <f t="shared" si="14"/>
        <v>8000</v>
      </c>
      <c r="M28" s="66"/>
      <c r="N28" s="55"/>
      <c r="O28" s="56">
        <f t="shared" si="1"/>
        <v>0</v>
      </c>
      <c r="P28" s="66"/>
      <c r="Q28" s="55"/>
      <c r="R28" s="69">
        <f t="shared" si="2"/>
        <v>0</v>
      </c>
      <c r="S28" s="54"/>
      <c r="T28" s="55"/>
      <c r="U28" s="56">
        <f t="shared" si="3"/>
        <v>0</v>
      </c>
      <c r="V28" s="66"/>
      <c r="W28" s="55"/>
      <c r="X28" s="69">
        <f t="shared" si="4"/>
        <v>0</v>
      </c>
      <c r="Y28" s="54"/>
      <c r="Z28" s="55"/>
      <c r="AA28" s="56">
        <f t="shared" si="5"/>
        <v>0</v>
      </c>
      <c r="AB28" s="66"/>
      <c r="AC28" s="55"/>
      <c r="AD28" s="56">
        <f t="shared" si="6"/>
        <v>0</v>
      </c>
      <c r="AE28" s="81">
        <f t="shared" si="9"/>
        <v>-8000</v>
      </c>
      <c r="AF28" s="128"/>
      <c r="AG28" s="125"/>
      <c r="AH28" s="5" t="s">
        <v>10</v>
      </c>
    </row>
    <row r="29" spans="1:34" ht="39.950000000000003" customHeight="1" x14ac:dyDescent="0.15">
      <c r="A29" s="35" t="s">
        <v>32</v>
      </c>
      <c r="B29" s="139" t="s">
        <v>86</v>
      </c>
      <c r="C29" s="216">
        <f t="shared" si="7"/>
        <v>2031500</v>
      </c>
      <c r="D29" s="225">
        <v>1103200</v>
      </c>
      <c r="E29" s="227">
        <v>298300</v>
      </c>
      <c r="F29" s="229">
        <v>630000</v>
      </c>
      <c r="G29" s="216">
        <f t="shared" si="13"/>
        <v>936000</v>
      </c>
      <c r="H29" s="237">
        <v>120000</v>
      </c>
      <c r="I29" s="217">
        <v>7.5</v>
      </c>
      <c r="J29" s="231"/>
      <c r="K29" s="231"/>
      <c r="L29" s="219">
        <f t="shared" si="14"/>
        <v>900000</v>
      </c>
      <c r="M29" s="273">
        <v>1500</v>
      </c>
      <c r="N29" s="275">
        <v>30</v>
      </c>
      <c r="O29" s="219">
        <f t="shared" si="1"/>
        <v>36000</v>
      </c>
      <c r="P29" s="212"/>
      <c r="Q29" s="210"/>
      <c r="R29" s="208">
        <f t="shared" si="2"/>
        <v>0</v>
      </c>
      <c r="S29" s="221"/>
      <c r="T29" s="210"/>
      <c r="U29" s="223">
        <f t="shared" si="3"/>
        <v>0</v>
      </c>
      <c r="V29" s="212"/>
      <c r="W29" s="210"/>
      <c r="X29" s="208">
        <f t="shared" si="4"/>
        <v>0</v>
      </c>
      <c r="Y29" s="221"/>
      <c r="Z29" s="210"/>
      <c r="AA29" s="223">
        <f t="shared" si="5"/>
        <v>0</v>
      </c>
      <c r="AB29" s="212"/>
      <c r="AC29" s="210"/>
      <c r="AD29" s="223">
        <f t="shared" si="6"/>
        <v>0</v>
      </c>
      <c r="AE29" s="192">
        <f t="shared" si="9"/>
        <v>1095500</v>
      </c>
      <c r="AF29" s="195">
        <f>G29/C29</f>
        <v>0.46074329313315282</v>
      </c>
      <c r="AG29" s="173">
        <f t="shared" si="11"/>
        <v>0.66785586871209424</v>
      </c>
      <c r="AH29" s="197" t="s">
        <v>41</v>
      </c>
    </row>
    <row r="30" spans="1:34" ht="39.950000000000003" customHeight="1" x14ac:dyDescent="0.15">
      <c r="A30" s="36" t="s">
        <v>33</v>
      </c>
      <c r="B30" s="138" t="s">
        <v>79</v>
      </c>
      <c r="C30" s="216">
        <f t="shared" si="7"/>
        <v>0</v>
      </c>
      <c r="D30" s="226"/>
      <c r="E30" s="228"/>
      <c r="F30" s="230"/>
      <c r="G30" s="216">
        <f t="shared" si="13"/>
        <v>0</v>
      </c>
      <c r="H30" s="238"/>
      <c r="I30" s="218"/>
      <c r="J30" s="232"/>
      <c r="K30" s="232"/>
      <c r="L30" s="220"/>
      <c r="M30" s="274"/>
      <c r="N30" s="276"/>
      <c r="O30" s="220"/>
      <c r="P30" s="213"/>
      <c r="Q30" s="211"/>
      <c r="R30" s="209"/>
      <c r="S30" s="222"/>
      <c r="T30" s="211"/>
      <c r="U30" s="224"/>
      <c r="V30" s="213"/>
      <c r="W30" s="211"/>
      <c r="X30" s="209"/>
      <c r="Y30" s="222"/>
      <c r="Z30" s="211"/>
      <c r="AA30" s="224"/>
      <c r="AB30" s="213"/>
      <c r="AC30" s="211"/>
      <c r="AD30" s="224"/>
      <c r="AE30" s="198">
        <f t="shared" si="9"/>
        <v>0</v>
      </c>
      <c r="AF30" s="196" t="e">
        <f>G30/C30</f>
        <v>#DIV/0!</v>
      </c>
      <c r="AG30" s="174"/>
      <c r="AH30" s="197"/>
    </row>
    <row r="31" spans="1:34" ht="39.950000000000003" customHeight="1" x14ac:dyDescent="0.15">
      <c r="A31" s="34" t="s">
        <v>34</v>
      </c>
      <c r="B31" s="136" t="s">
        <v>86</v>
      </c>
      <c r="C31" s="38">
        <f t="shared" si="7"/>
        <v>155279</v>
      </c>
      <c r="D31" s="107">
        <v>155279</v>
      </c>
      <c r="E31" s="121">
        <v>0</v>
      </c>
      <c r="F31" s="115">
        <v>0</v>
      </c>
      <c r="G31" s="38">
        <f t="shared" si="13"/>
        <v>96000</v>
      </c>
      <c r="H31" s="54"/>
      <c r="I31" s="55"/>
      <c r="J31" s="56"/>
      <c r="K31" s="56"/>
      <c r="L31" s="56">
        <f>H31*I31</f>
        <v>0</v>
      </c>
      <c r="M31" s="17">
        <v>1500</v>
      </c>
      <c r="N31" s="18">
        <v>80</v>
      </c>
      <c r="O31" s="24">
        <f t="shared" si="1"/>
        <v>96000</v>
      </c>
      <c r="P31" s="66"/>
      <c r="Q31" s="55"/>
      <c r="R31" s="69">
        <f t="shared" si="2"/>
        <v>0</v>
      </c>
      <c r="S31" s="54"/>
      <c r="T31" s="55"/>
      <c r="U31" s="56">
        <f t="shared" si="3"/>
        <v>0</v>
      </c>
      <c r="V31" s="66"/>
      <c r="W31" s="55"/>
      <c r="X31" s="69">
        <f t="shared" si="4"/>
        <v>0</v>
      </c>
      <c r="Y31" s="54"/>
      <c r="Z31" s="55"/>
      <c r="AA31" s="56">
        <f t="shared" si="5"/>
        <v>0</v>
      </c>
      <c r="AB31" s="66"/>
      <c r="AC31" s="55"/>
      <c r="AD31" s="56">
        <f t="shared" si="6"/>
        <v>0</v>
      </c>
      <c r="AE31" s="38">
        <f t="shared" si="9"/>
        <v>59279</v>
      </c>
      <c r="AF31" s="128">
        <f>G31/C31</f>
        <v>0.61824200310409005</v>
      </c>
      <c r="AG31" s="125">
        <f t="shared" si="11"/>
        <v>0.61824200310409005</v>
      </c>
      <c r="AH31" s="4"/>
    </row>
    <row r="32" spans="1:34" ht="39.950000000000003" customHeight="1" thickBot="1" x14ac:dyDescent="0.2">
      <c r="A32" s="37" t="s">
        <v>35</v>
      </c>
      <c r="B32" s="137" t="s">
        <v>72</v>
      </c>
      <c r="C32" s="39">
        <f t="shared" si="7"/>
        <v>2240000</v>
      </c>
      <c r="D32" s="109">
        <v>2240000</v>
      </c>
      <c r="E32" s="123">
        <v>0</v>
      </c>
      <c r="F32" s="117">
        <v>0</v>
      </c>
      <c r="G32" s="39">
        <v>1940000</v>
      </c>
      <c r="H32" s="60"/>
      <c r="I32" s="61"/>
      <c r="J32" s="62"/>
      <c r="K32" s="62"/>
      <c r="L32" s="62">
        <f>H32*I32</f>
        <v>0</v>
      </c>
      <c r="M32" s="67"/>
      <c r="N32" s="61"/>
      <c r="O32" s="62">
        <f t="shared" si="1"/>
        <v>0</v>
      </c>
      <c r="P32" s="67"/>
      <c r="Q32" s="61"/>
      <c r="R32" s="68">
        <f t="shared" si="2"/>
        <v>0</v>
      </c>
      <c r="S32" s="60"/>
      <c r="T32" s="61"/>
      <c r="U32" s="62">
        <f t="shared" si="3"/>
        <v>0</v>
      </c>
      <c r="V32" s="67"/>
      <c r="W32" s="61"/>
      <c r="X32" s="68">
        <f t="shared" si="4"/>
        <v>0</v>
      </c>
      <c r="Y32" s="60"/>
      <c r="Z32" s="61"/>
      <c r="AA32" s="62">
        <f t="shared" si="5"/>
        <v>0</v>
      </c>
      <c r="AB32" s="67"/>
      <c r="AC32" s="61"/>
      <c r="AD32" s="62">
        <f t="shared" si="6"/>
        <v>0</v>
      </c>
      <c r="AE32" s="44">
        <f t="shared" si="9"/>
        <v>300000</v>
      </c>
      <c r="AF32" s="130">
        <f>G32/C32</f>
        <v>0.8660714285714286</v>
      </c>
      <c r="AG32" s="127">
        <f t="shared" si="11"/>
        <v>0.8660714285714286</v>
      </c>
      <c r="AH32" s="80" t="s">
        <v>44</v>
      </c>
    </row>
    <row r="33" spans="1:34" ht="24.95" customHeight="1" thickTop="1" x14ac:dyDescent="0.15">
      <c r="A33" s="199" t="s">
        <v>15</v>
      </c>
      <c r="B33" s="200"/>
      <c r="C33" s="203">
        <f>SUM(C7:C32)</f>
        <v>11723886</v>
      </c>
      <c r="D33" s="124">
        <f>SUM(D7:D32)</f>
        <v>6396086</v>
      </c>
      <c r="E33" s="118">
        <f>SUM(E7:E32)</f>
        <v>2213700</v>
      </c>
      <c r="F33" s="206">
        <f>SUM(F7:F32)</f>
        <v>3114100</v>
      </c>
      <c r="G33" s="203">
        <f>SUM(G7:G32)</f>
        <v>4791168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203">
        <f>SUM(AE7:AE32)</f>
        <v>6932718</v>
      </c>
      <c r="AF33" s="200"/>
      <c r="AG33" s="99"/>
      <c r="AH33" s="168"/>
    </row>
    <row r="34" spans="1:34" ht="24.95" customHeight="1" thickBot="1" x14ac:dyDescent="0.2">
      <c r="A34" s="201"/>
      <c r="B34" s="202"/>
      <c r="C34" s="204"/>
      <c r="D34" s="205">
        <f>D33+E33</f>
        <v>8609786</v>
      </c>
      <c r="E34" s="205"/>
      <c r="F34" s="207"/>
      <c r="G34" s="204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204"/>
      <c r="AF34" s="202"/>
      <c r="AG34" s="100"/>
      <c r="AH34" s="169"/>
    </row>
  </sheetData>
  <mergeCells count="104">
    <mergeCell ref="AC29:AC30"/>
    <mergeCell ref="AD29:AD30"/>
    <mergeCell ref="T29:T30"/>
    <mergeCell ref="U29:U30"/>
    <mergeCell ref="V29:V30"/>
    <mergeCell ref="W29:W30"/>
    <mergeCell ref="X29:X30"/>
    <mergeCell ref="G19:G20"/>
    <mergeCell ref="O22:O23"/>
    <mergeCell ref="P22:P23"/>
    <mergeCell ref="Q22:Q23"/>
    <mergeCell ref="L22:L23"/>
    <mergeCell ref="M22:M23"/>
    <mergeCell ref="N22:N23"/>
    <mergeCell ref="G22:G23"/>
    <mergeCell ref="J22:J23"/>
    <mergeCell ref="M29:M30"/>
    <mergeCell ref="Y29:Y30"/>
    <mergeCell ref="N29:N30"/>
    <mergeCell ref="O29:O30"/>
    <mergeCell ref="P29:P30"/>
    <mergeCell ref="U22:U23"/>
    <mergeCell ref="V22:V23"/>
    <mergeCell ref="W22:W23"/>
    <mergeCell ref="A1:AH1"/>
    <mergeCell ref="K22:K23"/>
    <mergeCell ref="D4:D5"/>
    <mergeCell ref="E4:F4"/>
    <mergeCell ref="M4:AD4"/>
    <mergeCell ref="B7:B10"/>
    <mergeCell ref="B12:B14"/>
    <mergeCell ref="H4:L4"/>
    <mergeCell ref="D6:E6"/>
    <mergeCell ref="A3:A6"/>
    <mergeCell ref="B3:B6"/>
    <mergeCell ref="C3:C6"/>
    <mergeCell ref="G3:G6"/>
    <mergeCell ref="G7:G10"/>
    <mergeCell ref="C7:C10"/>
    <mergeCell ref="F22:F23"/>
    <mergeCell ref="F19:F20"/>
    <mergeCell ref="C22:C23"/>
    <mergeCell ref="D22:D23"/>
    <mergeCell ref="X22:X23"/>
    <mergeCell ref="Y22:Y23"/>
    <mergeCell ref="R22:R23"/>
    <mergeCell ref="S22:S23"/>
    <mergeCell ref="T22:T23"/>
    <mergeCell ref="C29:C30"/>
    <mergeCell ref="D29:D30"/>
    <mergeCell ref="E29:E30"/>
    <mergeCell ref="F29:F30"/>
    <mergeCell ref="K29:K30"/>
    <mergeCell ref="J29:J30"/>
    <mergeCell ref="B19:B20"/>
    <mergeCell ref="B22:B23"/>
    <mergeCell ref="H29:H30"/>
    <mergeCell ref="H22:H23"/>
    <mergeCell ref="I22:I23"/>
    <mergeCell ref="E22:E23"/>
    <mergeCell ref="C19:C20"/>
    <mergeCell ref="D19:D20"/>
    <mergeCell ref="E19:E20"/>
    <mergeCell ref="A33:B34"/>
    <mergeCell ref="C33:C34"/>
    <mergeCell ref="D34:E34"/>
    <mergeCell ref="F33:F34"/>
    <mergeCell ref="G33:G34"/>
    <mergeCell ref="AE33:AE34"/>
    <mergeCell ref="AF33:AF34"/>
    <mergeCell ref="AE22:AE23"/>
    <mergeCell ref="AA22:AA23"/>
    <mergeCell ref="AF22:AF23"/>
    <mergeCell ref="Z22:Z23"/>
    <mergeCell ref="AB22:AB23"/>
    <mergeCell ref="AC22:AC23"/>
    <mergeCell ref="AD22:AD23"/>
    <mergeCell ref="G29:G30"/>
    <mergeCell ref="AE29:AE30"/>
    <mergeCell ref="I29:I30"/>
    <mergeCell ref="L29:L30"/>
    <mergeCell ref="Q29:Q30"/>
    <mergeCell ref="R29:R30"/>
    <mergeCell ref="S29:S30"/>
    <mergeCell ref="Z29:Z30"/>
    <mergeCell ref="AA29:AA30"/>
    <mergeCell ref="AB29:AB30"/>
    <mergeCell ref="AH33:AH34"/>
    <mergeCell ref="AG3:AG6"/>
    <mergeCell ref="AG19:AG20"/>
    <mergeCell ref="AG22:AG23"/>
    <mergeCell ref="AG29:AG30"/>
    <mergeCell ref="AH22:AH23"/>
    <mergeCell ref="AG7:AG10"/>
    <mergeCell ref="AH19:AH20"/>
    <mergeCell ref="AE3:AE6"/>
    <mergeCell ref="AF3:AF6"/>
    <mergeCell ref="AH3:AH6"/>
    <mergeCell ref="AE7:AE10"/>
    <mergeCell ref="AF7:AF10"/>
    <mergeCell ref="AF19:AF20"/>
    <mergeCell ref="AF29:AF30"/>
    <mergeCell ref="AH29:AH30"/>
    <mergeCell ref="AE19:AE20"/>
  </mergeCells>
  <phoneticPr fontId="4"/>
  <printOptions horizontalCentered="1"/>
  <pageMargins left="0.31496062992125984" right="0.31496062992125984" top="0.74803149606299213" bottom="0.15748031496062992" header="0.31496062992125984" footer="0.31496062992125984"/>
  <pageSetup paperSize="9" scale="44" orientation="landscape" horizontalDpi="4294967293" verticalDpi="4294967293" r:id="rId1"/>
  <rowBreaks count="1" manualBreakCount="1">
    <brk id="32" max="32" man="1"/>
  </rowBreaks>
  <colBreaks count="1" manualBreakCount="1">
    <brk id="6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view="pageBreakPreview" topLeftCell="A4" zoomScaleNormal="100" zoomScaleSheetLayoutView="100" workbookViewId="0">
      <selection activeCell="B20" sqref="B20"/>
    </sheetView>
  </sheetViews>
  <sheetFormatPr defaultRowHeight="16.5" x14ac:dyDescent="0.15"/>
  <cols>
    <col min="1" max="1" width="43.125" style="140" customWidth="1"/>
    <col min="2" max="2" width="19.125" style="141" customWidth="1"/>
    <col min="3" max="3" width="10.625" style="142" bestFit="1" customWidth="1"/>
    <col min="4" max="4" width="15.625" style="141" customWidth="1"/>
    <col min="5" max="16384" width="9" style="140"/>
  </cols>
  <sheetData>
    <row r="1" spans="1:4" ht="19.5" x14ac:dyDescent="0.15">
      <c r="A1" s="277" t="s">
        <v>114</v>
      </c>
      <c r="B1" s="277"/>
      <c r="C1" s="277"/>
      <c r="D1" s="277"/>
    </row>
    <row r="2" spans="1:4" ht="15" customHeight="1" x14ac:dyDescent="0.15">
      <c r="A2" s="163"/>
      <c r="B2" s="163"/>
      <c r="C2" s="163"/>
      <c r="D2" s="163"/>
    </row>
    <row r="3" spans="1:4" ht="15" customHeight="1" x14ac:dyDescent="0.15">
      <c r="A3" s="142"/>
      <c r="B3" s="142"/>
      <c r="D3" s="142"/>
    </row>
    <row r="4" spans="1:4" ht="20.25" customHeight="1" x14ac:dyDescent="0.15">
      <c r="A4" s="151" t="s">
        <v>109</v>
      </c>
      <c r="B4" s="281"/>
      <c r="C4" s="281"/>
      <c r="D4" s="281"/>
    </row>
    <row r="5" spans="1:4" ht="20.25" customHeight="1" x14ac:dyDescent="0.15">
      <c r="A5" s="151" t="s">
        <v>111</v>
      </c>
      <c r="B5" s="282"/>
      <c r="C5" s="282"/>
      <c r="D5" s="282"/>
    </row>
    <row r="6" spans="1:4" ht="20.25" customHeight="1" x14ac:dyDescent="0.15">
      <c r="A6" s="141" t="s">
        <v>110</v>
      </c>
      <c r="B6" s="281"/>
      <c r="C6" s="281"/>
      <c r="D6" s="281"/>
    </row>
    <row r="7" spans="1:4" ht="15" customHeight="1" x14ac:dyDescent="0.15">
      <c r="A7" s="141"/>
      <c r="B7" s="164"/>
      <c r="C7" s="164"/>
      <c r="D7" s="164"/>
    </row>
    <row r="8" spans="1:4" ht="15" customHeight="1" thickBot="1" x14ac:dyDescent="0.2">
      <c r="A8" s="142"/>
      <c r="B8" s="142"/>
      <c r="D8" s="142"/>
    </row>
    <row r="9" spans="1:4" ht="25.5" customHeight="1" thickBot="1" x14ac:dyDescent="0.2">
      <c r="A9" s="143" t="s">
        <v>108</v>
      </c>
      <c r="B9" s="283" t="s">
        <v>39</v>
      </c>
      <c r="C9" s="284"/>
      <c r="D9" s="162" t="s">
        <v>107</v>
      </c>
    </row>
    <row r="10" spans="1:4" ht="33.75" customHeight="1" x14ac:dyDescent="0.15">
      <c r="A10" s="146" t="s">
        <v>101</v>
      </c>
      <c r="B10" s="152">
        <v>150000</v>
      </c>
      <c r="C10" s="145" t="s">
        <v>89</v>
      </c>
      <c r="D10" s="158"/>
    </row>
    <row r="11" spans="1:4" ht="58.5" customHeight="1" x14ac:dyDescent="0.15">
      <c r="A11" s="147" t="s">
        <v>105</v>
      </c>
      <c r="B11" s="153">
        <v>150000</v>
      </c>
      <c r="C11" s="144" t="s">
        <v>90</v>
      </c>
      <c r="D11" s="157"/>
    </row>
    <row r="12" spans="1:4" ht="33.75" customHeight="1" x14ac:dyDescent="0.15">
      <c r="A12" s="147" t="s">
        <v>100</v>
      </c>
      <c r="B12" s="154">
        <v>40000</v>
      </c>
      <c r="C12" s="144" t="s">
        <v>90</v>
      </c>
      <c r="D12" s="159"/>
    </row>
    <row r="13" spans="1:4" ht="33.75" customHeight="1" x14ac:dyDescent="0.15">
      <c r="A13" s="147" t="s">
        <v>102</v>
      </c>
      <c r="B13" s="154">
        <v>70000</v>
      </c>
      <c r="C13" s="144" t="s">
        <v>90</v>
      </c>
      <c r="D13" s="159"/>
    </row>
    <row r="14" spans="1:4" ht="33.75" customHeight="1" x14ac:dyDescent="0.15">
      <c r="A14" s="147" t="s">
        <v>106</v>
      </c>
      <c r="B14" s="154">
        <v>10000</v>
      </c>
      <c r="C14" s="144" t="s">
        <v>87</v>
      </c>
      <c r="D14" s="159"/>
    </row>
    <row r="15" spans="1:4" ht="33.75" customHeight="1" x14ac:dyDescent="0.15">
      <c r="A15" s="147" t="s">
        <v>91</v>
      </c>
      <c r="B15" s="154">
        <v>15000</v>
      </c>
      <c r="C15" s="144" t="s">
        <v>87</v>
      </c>
      <c r="D15" s="159"/>
    </row>
    <row r="16" spans="1:4" ht="33.75" customHeight="1" x14ac:dyDescent="0.15">
      <c r="A16" s="147" t="s">
        <v>92</v>
      </c>
      <c r="B16" s="154">
        <v>40000</v>
      </c>
      <c r="C16" s="144" t="s">
        <v>87</v>
      </c>
      <c r="D16" s="160"/>
    </row>
    <row r="17" spans="1:4" ht="33.75" customHeight="1" x14ac:dyDescent="0.15">
      <c r="A17" s="147" t="s">
        <v>93</v>
      </c>
      <c r="B17" s="154">
        <v>60000</v>
      </c>
      <c r="C17" s="144" t="s">
        <v>87</v>
      </c>
      <c r="D17" s="159"/>
    </row>
    <row r="18" spans="1:4" ht="33.75" customHeight="1" x14ac:dyDescent="0.15">
      <c r="A18" s="147" t="s">
        <v>95</v>
      </c>
      <c r="B18" s="154">
        <v>20000</v>
      </c>
      <c r="C18" s="144" t="s">
        <v>89</v>
      </c>
      <c r="D18" s="159"/>
    </row>
    <row r="19" spans="1:4" ht="33.75" customHeight="1" x14ac:dyDescent="0.15">
      <c r="A19" s="148" t="s">
        <v>97</v>
      </c>
      <c r="B19" s="153">
        <v>26000</v>
      </c>
      <c r="C19" s="144" t="s">
        <v>89</v>
      </c>
      <c r="D19" s="159"/>
    </row>
    <row r="20" spans="1:4" ht="33.75" customHeight="1" x14ac:dyDescent="0.15">
      <c r="A20" s="147" t="s">
        <v>112</v>
      </c>
      <c r="B20" s="165">
        <v>50000</v>
      </c>
      <c r="C20" s="166" t="s">
        <v>87</v>
      </c>
      <c r="D20" s="167"/>
    </row>
    <row r="21" spans="1:4" ht="33.75" customHeight="1" x14ac:dyDescent="0.15">
      <c r="A21" s="147" t="s">
        <v>98</v>
      </c>
      <c r="B21" s="154">
        <v>15000</v>
      </c>
      <c r="C21" s="144" t="s">
        <v>87</v>
      </c>
      <c r="D21" s="159"/>
    </row>
    <row r="22" spans="1:4" ht="33.75" customHeight="1" x14ac:dyDescent="0.15">
      <c r="A22" s="147" t="s">
        <v>96</v>
      </c>
      <c r="B22" s="154">
        <v>10000</v>
      </c>
      <c r="C22" s="144" t="s">
        <v>87</v>
      </c>
      <c r="D22" s="160"/>
    </row>
    <row r="23" spans="1:4" ht="33.75" customHeight="1" x14ac:dyDescent="0.15">
      <c r="A23" s="147" t="s">
        <v>99</v>
      </c>
      <c r="B23" s="278">
        <v>130000</v>
      </c>
      <c r="C23" s="279" t="s">
        <v>89</v>
      </c>
      <c r="D23" s="280"/>
    </row>
    <row r="24" spans="1:4" ht="33.75" customHeight="1" x14ac:dyDescent="0.15">
      <c r="A24" s="147" t="s">
        <v>94</v>
      </c>
      <c r="B24" s="278"/>
      <c r="C24" s="279"/>
      <c r="D24" s="280"/>
    </row>
    <row r="25" spans="1:4" ht="33.75" customHeight="1" x14ac:dyDescent="0.15">
      <c r="A25" s="148" t="s">
        <v>104</v>
      </c>
      <c r="B25" s="155">
        <v>10000</v>
      </c>
      <c r="C25" s="144" t="s">
        <v>89</v>
      </c>
      <c r="D25" s="159"/>
    </row>
    <row r="26" spans="1:4" ht="33.75" customHeight="1" x14ac:dyDescent="0.15">
      <c r="A26" s="148" t="s">
        <v>103</v>
      </c>
      <c r="B26" s="154">
        <v>37000</v>
      </c>
      <c r="C26" s="144" t="s">
        <v>87</v>
      </c>
      <c r="D26" s="159"/>
    </row>
    <row r="27" spans="1:4" ht="33.75" customHeight="1" thickBot="1" x14ac:dyDescent="0.2">
      <c r="A27" s="149" t="s">
        <v>113</v>
      </c>
      <c r="B27" s="156">
        <v>60000</v>
      </c>
      <c r="C27" s="150" t="s">
        <v>88</v>
      </c>
      <c r="D27" s="161"/>
    </row>
  </sheetData>
  <mergeCells count="8">
    <mergeCell ref="A1:D1"/>
    <mergeCell ref="B23:B24"/>
    <mergeCell ref="C23:C24"/>
    <mergeCell ref="D23:D24"/>
    <mergeCell ref="B4:D4"/>
    <mergeCell ref="B5:D5"/>
    <mergeCell ref="B6:D6"/>
    <mergeCell ref="B9:C9"/>
  </mergeCells>
  <phoneticPr fontId="7"/>
  <dataValidations count="1">
    <dataValidation type="list" allowBlank="1" showInputMessage="1" showErrorMessage="1" sqref="D10:D27">
      <formula1>"〇"</formula1>
    </dataValidation>
  </dataValidations>
  <printOptions horizontalCentered="1" verticalCentere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全体(予算案後単価変更有り版)</vt:lpstr>
      <vt:lpstr>一定額方式申込書</vt:lpstr>
      <vt:lpstr>一定額方式申込書!Print_Area</vt:lpstr>
      <vt:lpstr>'全体(予算案後単価変更有り版)'!Print_Area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</dc:creator>
  <cp:lastModifiedBy>user</cp:lastModifiedBy>
  <cp:lastPrinted>2020-06-12T08:25:55Z</cp:lastPrinted>
  <dcterms:created xsi:type="dcterms:W3CDTF">2010-12-24T07:50:59Z</dcterms:created>
  <dcterms:modified xsi:type="dcterms:W3CDTF">2020-06-12T08:40:22Z</dcterms:modified>
</cp:coreProperties>
</file>